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7365" firstSheet="1" activeTab="3"/>
  </bookViews>
  <sheets>
    <sheet name="Лист6 (2)" sheetId="9" state="hidden" r:id="rId1"/>
    <sheet name="Лист1" sheetId="1" r:id="rId2"/>
    <sheet name="Лист6" sheetId="6" r:id="rId3"/>
    <sheet name="Лист7" sheetId="7" r:id="rId4"/>
    <sheet name="Лист9" sheetId="10" r:id="rId5"/>
    <sheet name="Лист2" sheetId="2" r:id="rId6"/>
    <sheet name="Лист3" sheetId="3" r:id="rId7"/>
    <sheet name="Лист4" sheetId="4" r:id="rId8"/>
    <sheet name="Лист5" sheetId="5" r:id="rId9"/>
  </sheets>
  <definedNames>
    <definedName name="_xlnm._FilterDatabase" localSheetId="2" hidden="1">Лист6!$A$6:$F$205</definedName>
    <definedName name="_xlnm._FilterDatabase" localSheetId="0" hidden="1">'Лист6 (2)'!$A$6:$F$203</definedName>
    <definedName name="_xlnm._FilterDatabase" localSheetId="3" hidden="1">Лист7!$A$4:$G$259</definedName>
    <definedName name="_xlnm._FilterDatabase" localSheetId="4" hidden="1">Лист9!$A$7:$F$279</definedName>
  </definedNames>
  <calcPr calcId="144525"/>
</workbook>
</file>

<file path=xl/calcChain.xml><?xml version="1.0" encoding="utf-8"?>
<calcChain xmlns="http://schemas.openxmlformats.org/spreadsheetml/2006/main">
  <c r="G102" i="7" l="1"/>
  <c r="G101" i="7" s="1"/>
  <c r="F269" i="10"/>
  <c r="F259" i="10"/>
  <c r="F258" i="10" s="1"/>
  <c r="F256" i="10"/>
  <c r="F255" i="10" s="1"/>
  <c r="F251" i="10"/>
  <c r="F249" i="10"/>
  <c r="F248" i="10" s="1"/>
  <c r="F247" i="10" s="1"/>
  <c r="F245" i="10"/>
  <c r="F244" i="10" s="1"/>
  <c r="F243" i="10" s="1"/>
  <c r="F241" i="10"/>
  <c r="F240" i="10" s="1"/>
  <c r="F239" i="10" s="1"/>
  <c r="F237" i="10"/>
  <c r="F236" i="10" s="1"/>
  <c r="F235" i="10" s="1"/>
  <c r="F233" i="10"/>
  <c r="F232" i="10" s="1"/>
  <c r="F231" i="10" s="1"/>
  <c r="F229" i="10"/>
  <c r="F228" i="10" s="1"/>
  <c r="F227" i="10" s="1"/>
  <c r="F225" i="10"/>
  <c r="F223" i="10"/>
  <c r="F222" i="10" s="1"/>
  <c r="F221" i="10" s="1"/>
  <c r="F219" i="10"/>
  <c r="F218" i="10" s="1"/>
  <c r="F217" i="10" s="1"/>
  <c r="F215" i="10"/>
  <c r="F214" i="10" s="1"/>
  <c r="F213" i="10" s="1"/>
  <c r="F211" i="10"/>
  <c r="F210" i="10" s="1"/>
  <c r="F209" i="10" s="1"/>
  <c r="F207" i="10"/>
  <c r="F206" i="10" s="1"/>
  <c r="F204" i="10"/>
  <c r="F203" i="10" s="1"/>
  <c r="F202" i="10" s="1"/>
  <c r="F200" i="10"/>
  <c r="F195" i="10"/>
  <c r="F194" i="10" s="1"/>
  <c r="F189" i="10"/>
  <c r="F188" i="10" s="1"/>
  <c r="F183" i="10"/>
  <c r="F182" i="10" s="1"/>
  <c r="F181" i="10" s="1"/>
  <c r="F179" i="10"/>
  <c r="F178" i="10"/>
  <c r="F177" i="10" s="1"/>
  <c r="F158" i="10"/>
  <c r="F164" i="10"/>
  <c r="F163" i="10" s="1"/>
  <c r="F162" i="10" s="1"/>
  <c r="F160" i="10"/>
  <c r="F159" i="10" s="1"/>
  <c r="G205" i="7"/>
  <c r="G204" i="7"/>
  <c r="G203" i="7" s="1"/>
  <c r="F189" i="6"/>
  <c r="F188" i="6" s="1"/>
  <c r="F187" i="6" s="1"/>
  <c r="F190" i="6"/>
  <c r="G199" i="7"/>
  <c r="G198" i="7"/>
  <c r="G197" i="7" s="1"/>
  <c r="F127" i="6"/>
  <c r="F128" i="6"/>
  <c r="G160" i="7"/>
  <c r="F92" i="10"/>
  <c r="F49" i="10"/>
  <c r="F48" i="10" s="1"/>
  <c r="F63" i="10"/>
  <c r="F81" i="10"/>
  <c r="F139" i="10"/>
  <c r="F127" i="10"/>
  <c r="F126" i="10" s="1"/>
  <c r="F125" i="10" s="1"/>
  <c r="F77" i="10"/>
  <c r="F76" i="10" s="1"/>
  <c r="F75" i="10" s="1"/>
  <c r="F79" i="10"/>
  <c r="F78" i="10" s="1"/>
  <c r="F15" i="10"/>
  <c r="F14" i="10" s="1"/>
  <c r="F11" i="10"/>
  <c r="F10" i="10" s="1"/>
  <c r="G196" i="7" l="1"/>
  <c r="F254" i="10"/>
  <c r="F176" i="10" s="1"/>
  <c r="F23" i="10"/>
  <c r="F71" i="10"/>
  <c r="F70" i="10" s="1"/>
  <c r="F103" i="10"/>
  <c r="F13" i="10" l="1"/>
  <c r="F98" i="6"/>
  <c r="F97" i="6" s="1"/>
  <c r="F96" i="6" s="1"/>
  <c r="F9" i="10"/>
  <c r="F8" i="10" s="1"/>
  <c r="F201" i="9"/>
  <c r="F197" i="9"/>
  <c r="F193" i="9"/>
  <c r="F181" i="9"/>
  <c r="F178" i="9"/>
  <c r="F177" i="9" s="1"/>
  <c r="F176" i="9" s="1"/>
  <c r="F171" i="9"/>
  <c r="F169" i="9"/>
  <c r="F168" i="9" s="1"/>
  <c r="F167" i="9" s="1"/>
  <c r="F165" i="9"/>
  <c r="F162" i="9"/>
  <c r="F160" i="9"/>
  <c r="F157" i="9"/>
  <c r="F156" i="9" s="1"/>
  <c r="F155" i="9"/>
  <c r="F154" i="9" s="1"/>
  <c r="F148" i="9"/>
  <c r="F147" i="9" s="1"/>
  <c r="F146" i="9"/>
  <c r="F143" i="9" s="1"/>
  <c r="F139" i="9"/>
  <c r="F135" i="9"/>
  <c r="F131" i="9"/>
  <c r="F130" i="9" s="1"/>
  <c r="F128" i="9"/>
  <c r="F127" i="9" s="1"/>
  <c r="F124" i="9"/>
  <c r="F121" i="9"/>
  <c r="F118" i="9"/>
  <c r="F116" i="9"/>
  <c r="F115" i="9" s="1"/>
  <c r="F111" i="9"/>
  <c r="F110" i="9" s="1"/>
  <c r="F108" i="9"/>
  <c r="F102" i="9"/>
  <c r="F101" i="9" s="1"/>
  <c r="F97" i="9"/>
  <c r="F96" i="9" s="1"/>
  <c r="F94" i="9"/>
  <c r="F93" i="9"/>
  <c r="F92" i="9" s="1"/>
  <c r="F91" i="9" s="1"/>
  <c r="F87" i="9"/>
  <c r="F82" i="9"/>
  <c r="F73" i="9"/>
  <c r="F70" i="9"/>
  <c r="F67" i="9"/>
  <c r="F65" i="9"/>
  <c r="F63" i="9"/>
  <c r="F61" i="9"/>
  <c r="F59" i="9"/>
  <c r="F56" i="9"/>
  <c r="F52" i="9"/>
  <c r="F49" i="9"/>
  <c r="F48" i="9" s="1"/>
  <c r="F47" i="9"/>
  <c r="F44" i="9"/>
  <c r="F43" i="9" s="1"/>
  <c r="F42" i="9" s="1"/>
  <c r="F41" i="9" s="1"/>
  <c r="F34" i="9"/>
  <c r="F30" i="9"/>
  <c r="F27" i="9"/>
  <c r="F20" i="9"/>
  <c r="F10" i="9"/>
  <c r="F279" i="10" l="1"/>
  <c r="F126" i="9"/>
  <c r="F123" i="9" s="1"/>
  <c r="F120" i="9" s="1"/>
  <c r="F134" i="9"/>
  <c r="F117" i="9" s="1"/>
  <c r="F114" i="9" s="1"/>
  <c r="F153" i="9"/>
  <c r="F46" i="9" s="1"/>
  <c r="F164" i="9"/>
  <c r="F51" i="9"/>
  <c r="F33" i="9" s="1"/>
  <c r="F107" i="9"/>
  <c r="F159" i="9"/>
  <c r="F142" i="9"/>
  <c r="G159" i="7"/>
  <c r="G158" i="7" s="1"/>
  <c r="G78" i="7"/>
  <c r="G77" i="7"/>
  <c r="F167" i="6"/>
  <c r="F166" i="6" s="1"/>
  <c r="F165" i="6" s="1"/>
  <c r="F153" i="6"/>
  <c r="F155" i="6"/>
  <c r="F154" i="6" s="1"/>
  <c r="G34" i="7"/>
  <c r="G33" i="7" s="1"/>
  <c r="G46" i="7"/>
  <c r="F44" i="6"/>
  <c r="F43" i="6" s="1"/>
  <c r="F42" i="6" s="1"/>
  <c r="F41" i="6" s="1"/>
  <c r="G58" i="7"/>
  <c r="G55" i="7"/>
  <c r="F186" i="6"/>
  <c r="F183" i="6"/>
  <c r="F182" i="6" s="1"/>
  <c r="F180" i="6"/>
  <c r="F179" i="6" s="1"/>
  <c r="F170" i="6"/>
  <c r="F163" i="6"/>
  <c r="F162" i="6" s="1"/>
  <c r="F160" i="6"/>
  <c r="F158" i="6"/>
  <c r="F152" i="6"/>
  <c r="F151" i="6" s="1"/>
  <c r="F146" i="6"/>
  <c r="F145" i="6" s="1"/>
  <c r="F144" i="6"/>
  <c r="F141" i="6" s="1"/>
  <c r="F137" i="6"/>
  <c r="F133" i="6"/>
  <c r="F132" i="6" s="1"/>
  <c r="F126" i="6"/>
  <c r="F125" i="6" s="1"/>
  <c r="F124" i="6"/>
  <c r="F123" i="6" s="1"/>
  <c r="F122" i="6" s="1"/>
  <c r="F117" i="6"/>
  <c r="F116" i="6" s="1"/>
  <c r="F112" i="6"/>
  <c r="F111" i="6" s="1"/>
  <c r="F107" i="6"/>
  <c r="F106" i="6" s="1"/>
  <c r="F104" i="6"/>
  <c r="F73" i="6"/>
  <c r="F70" i="6"/>
  <c r="F67" i="6"/>
  <c r="F65" i="6"/>
  <c r="F63" i="6"/>
  <c r="F61" i="6"/>
  <c r="F59" i="6"/>
  <c r="F56" i="6"/>
  <c r="F52" i="6"/>
  <c r="F34" i="6"/>
  <c r="F33" i="6" s="1"/>
  <c r="F32" i="6" s="1"/>
  <c r="F14" i="6"/>
  <c r="F10" i="6"/>
  <c r="F9" i="6" s="1"/>
  <c r="G73" i="7"/>
  <c r="G121" i="7"/>
  <c r="G120" i="7" s="1"/>
  <c r="G119" i="7" s="1"/>
  <c r="G118" i="7" s="1"/>
  <c r="F168" i="6" l="1"/>
  <c r="F169" i="6"/>
  <c r="F184" i="9"/>
  <c r="F133" i="9"/>
  <c r="F140" i="6"/>
  <c r="F131" i="6" s="1"/>
  <c r="F130" i="6" s="1"/>
  <c r="F157" i="6"/>
  <c r="F149" i="6" s="1"/>
  <c r="F103" i="6"/>
  <c r="F51" i="6"/>
  <c r="F13" i="6"/>
  <c r="F12" i="6" s="1"/>
  <c r="F8" i="6"/>
  <c r="F150" i="6" l="1"/>
  <c r="F148" i="6"/>
  <c r="F9" i="9"/>
  <c r="F192" i="9" s="1"/>
  <c r="F113" i="9"/>
  <c r="F101" i="6"/>
  <c r="F102" i="6"/>
  <c r="G187" i="7"/>
  <c r="F106" i="9" l="1"/>
  <c r="F200" i="9"/>
  <c r="G93" i="7"/>
  <c r="G68" i="7"/>
  <c r="G253" i="7"/>
  <c r="G179" i="7"/>
  <c r="F86" i="9" l="1"/>
  <c r="F19" i="9"/>
  <c r="F40" i="9"/>
  <c r="F32" i="9" s="1"/>
  <c r="G178" i="7"/>
  <c r="G177" i="7" s="1"/>
  <c r="G140" i="7"/>
  <c r="F8" i="9" l="1"/>
  <c r="F81" i="9"/>
  <c r="G234" i="7"/>
  <c r="G137" i="7" l="1"/>
  <c r="G110" i="7"/>
  <c r="G109" i="7"/>
  <c r="F24" i="9" s="1"/>
  <c r="F23" i="9" s="1"/>
  <c r="G95" i="7"/>
  <c r="G94" i="7" s="1"/>
  <c r="G100" i="7"/>
  <c r="G98" i="7"/>
  <c r="G72" i="7"/>
  <c r="G71" i="7" s="1"/>
  <c r="G67" i="7"/>
  <c r="G90" i="7"/>
  <c r="G54" i="7"/>
  <c r="G57" i="7"/>
  <c r="G82" i="7"/>
  <c r="G81" i="7" s="1"/>
  <c r="G86" i="7"/>
  <c r="G9" i="7"/>
  <c r="G257" i="7"/>
  <c r="G252" i="7" s="1"/>
  <c r="G251" i="7" s="1"/>
  <c r="G250" i="7" s="1"/>
  <c r="G249" i="7" s="1"/>
  <c r="G226" i="7"/>
  <c r="G225" i="7" s="1"/>
  <c r="G224" i="7" s="1"/>
  <c r="G231" i="7"/>
  <c r="G230" i="7" s="1"/>
  <c r="G129" i="7"/>
  <c r="G128" i="7" s="1"/>
  <c r="G220" i="7"/>
  <c r="G219" i="7" s="1"/>
  <c r="F14" i="9" l="1"/>
  <c r="F13" i="9" s="1"/>
  <c r="F12" i="9" s="1"/>
  <c r="F22" i="9"/>
  <c r="F105" i="9"/>
  <c r="F112" i="9"/>
  <c r="F24" i="6"/>
  <c r="F23" i="6" s="1"/>
  <c r="G89" i="7"/>
  <c r="G80" i="7" s="1"/>
  <c r="G108" i="7"/>
  <c r="G107" i="7" s="1"/>
  <c r="G106" i="7" s="1"/>
  <c r="G53" i="7"/>
  <c r="G52" i="7" s="1"/>
  <c r="G223" i="7"/>
  <c r="G97" i="7"/>
  <c r="G215" i="7" l="1"/>
  <c r="G214" i="7" s="1"/>
  <c r="G213" i="7" s="1"/>
  <c r="G211" i="7"/>
  <c r="G210" i="7" s="1"/>
  <c r="F29" i="9" l="1"/>
  <c r="G209" i="7"/>
  <c r="G208" i="7" s="1"/>
  <c r="F203" i="6" l="1"/>
  <c r="F202" i="6" s="1"/>
  <c r="F201" i="6" s="1"/>
  <c r="F199" i="6"/>
  <c r="F195" i="6"/>
  <c r="G239" i="7"/>
  <c r="G247" i="7"/>
  <c r="G246" i="7" s="1"/>
  <c r="G245" i="7" s="1"/>
  <c r="G243" i="7"/>
  <c r="F194" i="6" l="1"/>
  <c r="G238" i="7"/>
  <c r="G237" i="7" s="1"/>
  <c r="G236" i="7" s="1"/>
  <c r="G222" i="7" s="1"/>
  <c r="F193" i="6" l="1"/>
  <c r="F192" i="6" s="1"/>
  <c r="G135" i="7"/>
  <c r="G133" i="7"/>
  <c r="G131" i="7"/>
  <c r="G195" i="7"/>
  <c r="G194" i="7" s="1"/>
  <c r="G193" i="7" s="1"/>
  <c r="G124" i="7"/>
  <c r="G123" i="7" s="1"/>
  <c r="G126" i="7"/>
  <c r="G125" i="7" s="1"/>
  <c r="G113" i="7"/>
  <c r="G112" i="7" s="1"/>
  <c r="G202" i="7"/>
  <c r="G201" i="7" s="1"/>
  <c r="G185" i="7"/>
  <c r="G192" i="7" l="1"/>
  <c r="G191" i="7" s="1"/>
  <c r="G117" i="7"/>
  <c r="G105" i="7" s="1"/>
  <c r="G184" i="7"/>
  <c r="G190" i="7" l="1"/>
  <c r="F120" i="6"/>
  <c r="F119" i="6" s="1"/>
  <c r="G45" i="7"/>
  <c r="G44" i="7" s="1"/>
  <c r="G17" i="7"/>
  <c r="G42" i="7"/>
  <c r="G41" i="7" s="1"/>
  <c r="G37" i="7"/>
  <c r="G31" i="7"/>
  <c r="G30" i="7" s="1"/>
  <c r="B10" i="2" l="1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9" i="2"/>
  <c r="G48" i="7"/>
  <c r="G47" i="7" s="1"/>
  <c r="G25" i="7"/>
  <c r="G24" i="7" s="1"/>
  <c r="G23" i="7" s="1"/>
  <c r="G16" i="7"/>
  <c r="G15" i="7" s="1"/>
  <c r="G8" i="7"/>
  <c r="G7" i="7" s="1"/>
  <c r="G6" i="7" s="1"/>
  <c r="G172" i="7"/>
  <c r="G171" i="7" s="1"/>
  <c r="G170" i="7" s="1"/>
  <c r="G169" i="7" s="1"/>
  <c r="G168" i="7" s="1"/>
  <c r="G21" i="7" l="1"/>
  <c r="G20" i="7" s="1"/>
  <c r="G22" i="7"/>
  <c r="G14" i="7"/>
  <c r="G5" i="7"/>
  <c r="G182" i="7"/>
  <c r="G176" i="7" s="1"/>
  <c r="G75" i="7"/>
  <c r="G74" i="7" s="1"/>
  <c r="G65" i="7"/>
  <c r="G63" i="7" s="1"/>
  <c r="G64" i="7" s="1"/>
  <c r="G39" i="7"/>
  <c r="G36" i="7" s="1"/>
  <c r="G29" i="7" s="1"/>
  <c r="G166" i="7"/>
  <c r="G165" i="7" s="1"/>
  <c r="G154" i="7"/>
  <c r="G153" i="7" s="1"/>
  <c r="G152" i="7" s="1"/>
  <c r="G156" i="7"/>
  <c r="G155" i="7" s="1"/>
  <c r="G69" i="7" l="1"/>
  <c r="G70" i="7" s="1"/>
  <c r="G28" i="7"/>
  <c r="G175" i="7"/>
  <c r="G174" i="7" s="1"/>
  <c r="G62" i="7"/>
  <c r="G207" i="7"/>
  <c r="G164" i="7"/>
  <c r="G27" i="7" l="1"/>
  <c r="G13" i="7" s="1"/>
  <c r="G61" i="7"/>
  <c r="G51" i="7" s="1"/>
  <c r="G151" i="7"/>
  <c r="G147" i="7"/>
  <c r="G146" i="7" s="1"/>
  <c r="F92" i="6"/>
  <c r="F91" i="6" s="1"/>
  <c r="F90" i="6" s="1"/>
  <c r="F89" i="6" s="1"/>
  <c r="F88" i="6" s="1"/>
  <c r="F177" i="6"/>
  <c r="F176" i="6" s="1"/>
  <c r="F175" i="6" s="1"/>
  <c r="F174" i="6" s="1"/>
  <c r="F173" i="6" s="1"/>
  <c r="F85" i="6"/>
  <c r="F84" i="6" s="1"/>
  <c r="F83" i="6" s="1"/>
  <c r="F82" i="6" s="1"/>
  <c r="F27" i="6"/>
  <c r="F22" i="6" s="1"/>
  <c r="G150" i="7" l="1"/>
  <c r="G149" i="7" s="1"/>
  <c r="F114" i="6"/>
  <c r="F113" i="6" s="1"/>
  <c r="F80" i="6"/>
  <c r="F79" i="6" s="1"/>
  <c r="F78" i="6" s="1"/>
  <c r="F77" i="6" s="1"/>
  <c r="F49" i="6"/>
  <c r="F48" i="6" s="1"/>
  <c r="F30" i="6"/>
  <c r="F29" i="6" s="1"/>
  <c r="F20" i="6"/>
  <c r="F19" i="6" s="1"/>
  <c r="F94" i="6"/>
  <c r="F47" i="6"/>
  <c r="F46" i="6" s="1"/>
  <c r="F93" i="6" l="1"/>
  <c r="F87" i="6" s="1"/>
  <c r="F18" i="6"/>
  <c r="F40" i="6"/>
  <c r="F110" i="6"/>
  <c r="G163" i="7"/>
  <c r="G162" i="7" s="1"/>
  <c r="B25" i="5"/>
  <c r="B25" i="4"/>
  <c r="F7" i="6" l="1"/>
  <c r="F109" i="6"/>
  <c r="G137" i="6"/>
  <c r="B27" i="3"/>
  <c r="C28" i="2"/>
  <c r="C29" i="1"/>
  <c r="C28" i="1" s="1"/>
  <c r="C24" i="1"/>
  <c r="C20" i="1"/>
  <c r="C19" i="1" s="1"/>
  <c r="F108" i="6" l="1"/>
  <c r="F100" i="6" s="1"/>
  <c r="F205" i="6" s="1"/>
  <c r="H102" i="6"/>
  <c r="B28" i="2"/>
  <c r="C18" i="1"/>
  <c r="C17" i="1" s="1"/>
  <c r="C16" i="1" s="1"/>
  <c r="C15" i="1" s="1"/>
  <c r="C14" i="1" s="1"/>
  <c r="C13" i="1" l="1"/>
  <c r="G145" i="7" l="1"/>
  <c r="G144" i="7" s="1"/>
  <c r="G104" i="7" l="1"/>
  <c r="G259" i="7" s="1"/>
  <c r="F18" i="9"/>
  <c r="F7" i="9" s="1"/>
  <c r="F80" i="9"/>
  <c r="F79" i="9" s="1"/>
  <c r="F85" i="9"/>
  <c r="F84" i="9" s="1"/>
  <c r="F95" i="9"/>
  <c r="F90" i="9"/>
  <c r="F89" i="9" s="1"/>
  <c r="F129" i="9"/>
  <c r="F132" i="9"/>
  <c r="F152" i="9"/>
  <c r="F151" i="9" s="1"/>
  <c r="F170" i="9"/>
  <c r="F150" i="9" s="1"/>
  <c r="F175" i="9"/>
  <c r="F174" i="9" s="1"/>
  <c r="F183" i="9"/>
  <c r="F180" i="9" s="1"/>
  <c r="F187" i="9"/>
  <c r="F186" i="9" s="1"/>
  <c r="F191" i="9"/>
  <c r="F199" i="9"/>
  <c r="F100" i="9"/>
  <c r="F99" i="9" s="1"/>
  <c r="F190" i="9" l="1"/>
  <c r="F104" i="9"/>
  <c r="F203" i="9" s="1"/>
</calcChain>
</file>

<file path=xl/sharedStrings.xml><?xml version="1.0" encoding="utf-8"?>
<sst xmlns="http://schemas.openxmlformats.org/spreadsheetml/2006/main" count="4977" uniqueCount="368">
  <si>
    <t>тыс.руб.</t>
  </si>
  <si>
    <t>Наименование</t>
  </si>
  <si>
    <t>Код</t>
  </si>
  <si>
    <t>показателя</t>
  </si>
  <si>
    <t>ИСТОЧНИКИ ВНУТРЕННЕГО ФИНАНСИРОВАНИЯ</t>
  </si>
  <si>
    <t>ДЕФИЦИТА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</si>
  <si>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</si>
  <si>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</si>
  <si>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</si>
  <si>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 остатков денежных средств бюджетов</t>
  </si>
  <si>
    <t xml:space="preserve">Увеличение прочих  остатков денежных средств бюджетов мунципальных районов </t>
  </si>
  <si>
    <t>Уменьшение остатков средств бюджета</t>
  </si>
  <si>
    <t>Уменьшение прочих остатков средств бюджетов</t>
  </si>
  <si>
    <t>Уменьшение прочих  остатков денежных средств бюджетов</t>
  </si>
  <si>
    <t xml:space="preserve">Уменьшение прочих  остатков денежных средств бюджетов мунципальных районов </t>
  </si>
  <si>
    <t>Исполнение государственных и муниципальных гарантий в валюте Российской Федерации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</si>
  <si>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</si>
  <si>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Председатель</t>
  </si>
  <si>
    <t>ФБП Черемшанского муниципального района</t>
  </si>
  <si>
    <t>Ш.Ф.Гатин</t>
  </si>
  <si>
    <t xml:space="preserve">Источники финансирования дефицита на  2016  год </t>
  </si>
  <si>
    <t>Приложение № 12</t>
  </si>
  <si>
    <t>(тыс.руб.)</t>
  </si>
  <si>
    <t>Наименование СП</t>
  </si>
  <si>
    <t>в том числе поступления из средств поступивших от Республики Татарстан</t>
  </si>
  <si>
    <t xml:space="preserve">Беркетключевское </t>
  </si>
  <si>
    <t>Верхнекаменское</t>
  </si>
  <si>
    <t>Ивашкинское</t>
  </si>
  <si>
    <t>Карамышевское</t>
  </si>
  <si>
    <t>Кутеминское</t>
  </si>
  <si>
    <t xml:space="preserve">Лашманское </t>
  </si>
  <si>
    <t>Мордовско-Афонькинское</t>
  </si>
  <si>
    <t>Нижнекаменское</t>
  </si>
  <si>
    <t>Нижнекармалкинское</t>
  </si>
  <si>
    <t>Новоильмовское</t>
  </si>
  <si>
    <t>Новокадеевское</t>
  </si>
  <si>
    <t>Старокадеевское</t>
  </si>
  <si>
    <t>Старокутушское</t>
  </si>
  <si>
    <t>Староутямышское</t>
  </si>
  <si>
    <t>Туйметкинское</t>
  </si>
  <si>
    <t>Ульяновское</t>
  </si>
  <si>
    <t>Черемшанское</t>
  </si>
  <si>
    <t>Шешминское</t>
  </si>
  <si>
    <t>Всего</t>
  </si>
  <si>
    <t>Дотации бюджетам поселений на выравнивание уровня бюджетной обеспеченности поселений на  2016  год</t>
  </si>
  <si>
    <t>Сумма</t>
  </si>
  <si>
    <t>Лашманское</t>
  </si>
  <si>
    <t>Дотации бюджетам поселений на поддержку мер по обеспечению сбалансированности бюджетов на  2016  год</t>
  </si>
  <si>
    <t>Субвенции бюджетам сельских поселений на реализацию полномочий по осуществлению первичного воинского учета на территориях, на которых отсутствуют  военкоматы  на  2016 год</t>
  </si>
  <si>
    <t>Всего:</t>
  </si>
  <si>
    <t>Субвенции бюджетам сельских поселений на реализацию полномочий по государственной регистрации актов гражданского состояния на  2016 год</t>
  </si>
  <si>
    <t>Распределение бюджетных ассигнований по разделам и подразделам,целевым статьям и видам расходов классификации расходов районного бюджета на 2016 год</t>
  </si>
  <si>
    <t>Рз</t>
  </si>
  <si>
    <t>ПР</t>
  </si>
  <si>
    <t>ЦСР</t>
  </si>
  <si>
    <t>ВР</t>
  </si>
  <si>
    <t>Сумма,тыс.руб.</t>
  </si>
  <si>
    <t>Культура, кинематография и средства массовой информации</t>
  </si>
  <si>
    <t>08</t>
  </si>
  <si>
    <t xml:space="preserve">00 </t>
  </si>
  <si>
    <t>000</t>
  </si>
  <si>
    <t>01</t>
  </si>
  <si>
    <t xml:space="preserve"> Культура</t>
  </si>
  <si>
    <t>00 0 00 0000 0</t>
  </si>
  <si>
    <t>08 1 01 4409 0</t>
  </si>
  <si>
    <t>600</t>
  </si>
  <si>
    <t>Обеспечение деятельности музеев</t>
  </si>
  <si>
    <t xml:space="preserve">Предоставление субсидий бюджетным, автономным учреждениям и иным некоммерческим организациям
</t>
  </si>
  <si>
    <t>08 3 01 0000 0</t>
  </si>
  <si>
    <t>08 1 01 0000 0</t>
  </si>
  <si>
    <t>08 3 01 4409 0</t>
  </si>
  <si>
    <t>08 3 01 5144 0</t>
  </si>
  <si>
    <t>Обеспечение деятельности библиотек</t>
  </si>
  <si>
    <t>Комплектование книжных фондов библиотек муниципальных образований за счет средств федерального бюджета</t>
  </si>
  <si>
    <t>08 4 01 0000 0</t>
  </si>
  <si>
    <t>08 4 01 4409 1</t>
  </si>
  <si>
    <t>Обеспечение деятельности клубов и культурно-досуговых центров</t>
  </si>
  <si>
    <t>02</t>
  </si>
  <si>
    <t>00</t>
  </si>
  <si>
    <t>03</t>
  </si>
  <si>
    <t>Мобилизационная и вневойсковая подготовка</t>
  </si>
  <si>
    <t>99 0 00 0000 0</t>
  </si>
  <si>
    <t>Непрограммные направления расходов</t>
  </si>
  <si>
    <t>99 0 00 5118 0</t>
  </si>
  <si>
    <t>500</t>
  </si>
  <si>
    <t>Осуществление первичного воинского учета на территориях, где отсутствуют военные комиссариаты</t>
  </si>
  <si>
    <t>05</t>
  </si>
  <si>
    <t>Судебная система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</si>
  <si>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</t>
  </si>
  <si>
    <t>99 0 00 5120 0</t>
  </si>
  <si>
    <t>акупка товаров, работ и услуг для обеспечения государственных (муниципальных) нужд</t>
  </si>
  <si>
    <t>200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</si>
  <si>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</si>
  <si>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</si>
  <si>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</si>
  <si>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</si>
  <si>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99 0 00 02040</t>
  </si>
  <si>
    <t>800</t>
  </si>
  <si>
    <t xml:space="preserve">99 0 00 02030 </t>
  </si>
  <si>
    <t>00 0 00 00000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</si>
  <si>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</si>
  <si>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99 0 00 00000</t>
  </si>
  <si>
    <t>Центральный аппарат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</si>
  <si>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</si>
  <si>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</si>
  <si>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</si>
  <si>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</si>
  <si>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00 0 00 00000 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</si>
  <si>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</si>
  <si>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</si>
  <si>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</si>
  <si>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Другие общегосударственные вопросы</t>
  </si>
  <si>
    <t>99 0 00 02950</t>
  </si>
  <si>
    <t>Уплата налога на имущество организаций и земельного налога</t>
  </si>
  <si>
    <t>99 0 00 29900</t>
  </si>
  <si>
    <t>Обеспечение деятельности централизованных бухгалтерий</t>
  </si>
  <si>
    <t>Государственная программа «Развитие культуры Республики Татарстан»</t>
  </si>
  <si>
    <t>08 0 00 00000</t>
  </si>
  <si>
    <t>Подпрограмма «Развитие архивного дела»</t>
  </si>
  <si>
    <t>Основное мероприятие «Реализация государственной политики в области архивного дела»</t>
  </si>
  <si>
    <t>Обеспечение хранения, учета, комплектования и использования документов архивного фонда и других архивных документов</t>
  </si>
  <si>
    <t>08 Е 01 00000</t>
  </si>
  <si>
    <t>08 Е 01 44020</t>
  </si>
  <si>
    <t>08 Е 00 00000</t>
  </si>
  <si>
    <t>99 0 00 44099</t>
  </si>
  <si>
    <t>Обеспечение деятельности архива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</si>
  <si>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</si>
  <si>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</si>
  <si>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</si>
  <si>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99 0 00 25260</t>
  </si>
  <si>
    <t>99 0 00 25270</t>
  </si>
  <si>
    <t>99 0 00 25340</t>
  </si>
  <si>
    <t>07</t>
  </si>
  <si>
    <t>Образование</t>
  </si>
  <si>
    <t>Дошкольное образование</t>
  </si>
  <si>
    <t>02 0 00 0000 0</t>
  </si>
  <si>
    <t>02 1 01 2537 0</t>
  </si>
  <si>
    <t>02 1 03 4200 0</t>
  </si>
  <si>
    <t>Общее образование</t>
  </si>
  <si>
    <t xml:space="preserve">02 </t>
  </si>
  <si>
    <t>Основное мероприятие 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</si>
  <si>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02 2 08 2528 0</t>
  </si>
  <si>
    <t>Предоставление субсидий бюджетным, автономным учреждениям и иным некоммерческим организациям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</si>
  <si>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</si>
  <si>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02 2 08 0000 0</t>
  </si>
  <si>
    <t>02 2 02 4210 0</t>
  </si>
  <si>
    <t>Развитие общеобразовательных организаций, включая школы – детские сады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</si>
  <si>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</si>
  <si>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02 3 01 0000 0</t>
  </si>
  <si>
    <t>02 3 01 4231 0</t>
  </si>
  <si>
    <t>02 3 01 4232 0</t>
  </si>
  <si>
    <t>02 3 01 4233 0</t>
  </si>
  <si>
    <t>Развитие многопрофильных организаций дополнительного образования, реализующих дополнительные общеобразовательные программы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</si>
  <si>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</si>
  <si>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Развитие организаций дополнительного образования спортивной направленности (ДЮСШ), реализующих дополнительные общеобразовательные программы</t>
  </si>
  <si>
    <t>Молодежная политика</t>
  </si>
  <si>
    <t>10 4 01 4319 0</t>
  </si>
  <si>
    <t>Обеспечение деятельности  учреждений молодежной политики</t>
  </si>
  <si>
    <t>09</t>
  </si>
  <si>
    <t>02 2 08 2530 1</t>
  </si>
  <si>
    <t>Другие вопросы в области образования</t>
  </si>
  <si>
    <t xml:space="preserve">09 </t>
  </si>
  <si>
    <t>Реализация государственных полномочий в области информационно-методического обеспечения</t>
  </si>
  <si>
    <t xml:space="preserve">02 2 09 4360 0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</si>
  <si>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</si>
  <si>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99 0 00 07411</t>
  </si>
  <si>
    <t>Резервные фонды</t>
  </si>
  <si>
    <t>Национальная экономика</t>
  </si>
  <si>
    <t>Дорожное хозяйство (дорожные фонды)</t>
  </si>
  <si>
    <t>13 0 00 0000 0</t>
  </si>
  <si>
    <t>13 0 01 0365 0</t>
  </si>
  <si>
    <t xml:space="preserve">00 0 00 0000 0 </t>
  </si>
  <si>
    <t>02 2 08 2530 2</t>
  </si>
  <si>
    <t>99 0 00 0204 0</t>
  </si>
  <si>
    <t>Реализация государственных полномочий в области образования</t>
  </si>
  <si>
    <t>255,7</t>
  </si>
  <si>
    <t>99 0 00 59300</t>
  </si>
  <si>
    <t>Межбюджетные трансферты</t>
  </si>
  <si>
    <t>Государственная регистрация актов гражданского состояния</t>
  </si>
  <si>
    <t>Социальная политика</t>
  </si>
  <si>
    <t>11</t>
  </si>
  <si>
    <t>10</t>
  </si>
  <si>
    <t>Охрана семьи и детства</t>
  </si>
  <si>
    <t>03 1 02 0551 0</t>
  </si>
  <si>
    <t xml:space="preserve">03 </t>
  </si>
  <si>
    <t xml:space="preserve">Оказание других видов социальной помощи </t>
  </si>
  <si>
    <t>Физическая культура и спорт</t>
  </si>
  <si>
    <t>Массовый спорт</t>
  </si>
  <si>
    <t>10 1 01 1287 0</t>
  </si>
  <si>
    <t>99 0 00 25240</t>
  </si>
  <si>
    <t>Реализация государственных полномочий в области молодежной политики</t>
  </si>
  <si>
    <t>Межбюджетные трансферты бюджетам субъектов РФ и 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</si>
  <si>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</si>
  <si>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</si>
  <si>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</si>
  <si>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 xml:space="preserve">99 0 00 0000 0 </t>
  </si>
  <si>
    <t>99 0 00 8004 0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</si>
  <si>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</si>
  <si>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99 0 00 8006 0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</si>
  <si>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</si>
  <si>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</si>
  <si>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</si>
  <si>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органов в сфере национальной безопасности и правоохранительной деятельности</t>
  </si>
  <si>
    <t>99 0 00 2026 7</t>
  </si>
  <si>
    <t>Другие вопросы в области культуры, кинематографии</t>
  </si>
  <si>
    <t>99 0 00 09203</t>
  </si>
  <si>
    <t>Выполнение других обязательств государства</t>
  </si>
  <si>
    <t>Санитарно-эпидемиологическое благополучие</t>
  </si>
  <si>
    <t>Здравоохраненние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</si>
  <si>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</si>
  <si>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Основное мероприятие «Профилактика инфекционных заболеваний, включая иммунопрофилактику»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</si>
  <si>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</si>
  <si>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01 1 02 0211 0</t>
  </si>
  <si>
    <t>01 1 02 0000 0</t>
  </si>
  <si>
    <t>01 1 00 0000 0</t>
  </si>
  <si>
    <t>Сельское хозяйство и рыболовство</t>
  </si>
  <si>
    <t>Государственная программа «Система химической и биологической безопасности Республики Татарстан на 2015 – 2020 годы»</t>
  </si>
  <si>
    <t>28 0 00 0000 0</t>
  </si>
  <si>
    <t>Основное мероприятие «Предупреждение болезней животных и защита населения от болезней общих для человека и животных»</t>
  </si>
  <si>
    <t>28 0 01 0000 0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</si>
  <si>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</si>
  <si>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28 0 01 2536 0</t>
  </si>
  <si>
    <t>Общегосударственные вопросы</t>
  </si>
  <si>
    <t>Национальная оборона</t>
  </si>
  <si>
    <t>Ведомство</t>
  </si>
  <si>
    <t>Ведомственная   структура расходов  районного бюджета Черемшанского муниципального района  на 2016 год</t>
  </si>
  <si>
    <t xml:space="preserve">Совет Черемшанского мунципального района </t>
  </si>
  <si>
    <t xml:space="preserve">Исполнительный комитет Черемшанского мунципального района </t>
  </si>
  <si>
    <t>103</t>
  </si>
  <si>
    <t>Муниципальное учреждение"Отдел культуры" Исполнительного комитета Черемшанского мунципального района Республики Татарстан"</t>
  </si>
  <si>
    <t>058</t>
  </si>
  <si>
    <t xml:space="preserve">Контрольно-счетная палата Черемшанского муниципального района </t>
  </si>
  <si>
    <t>013</t>
  </si>
  <si>
    <t>Муниципальное учреждение"Отдел образования" Исполнительного комитета Черемшанского мунципального района Республики Татарстан"</t>
  </si>
  <si>
    <t>076</t>
  </si>
  <si>
    <t>Финансово-бюджетная палата Черемшанского муниципального района Республики Татарстан</t>
  </si>
  <si>
    <t>Муниципальное учреждение"Отдел по делам молодежи и спорта" Исполкома Черемшанского мунципального района Республики Татарстан</t>
  </si>
  <si>
    <t>169</t>
  </si>
  <si>
    <t>Муниципальное казенное учреждение "Управление гражданской защиты Черемшанского муниципального района"</t>
  </si>
  <si>
    <t>112</t>
  </si>
  <si>
    <t>Палата имущественных и земельных отношений Черемшанского мунципального района Республики Татарстан</t>
  </si>
  <si>
    <t>165</t>
  </si>
  <si>
    <t>08 Ж 01 4520 0</t>
  </si>
  <si>
    <t>02 5 00 0000 0</t>
  </si>
  <si>
    <t>02 5 01 4350 0</t>
  </si>
  <si>
    <t>Развитие организаций, осуществляющих обеспечение образовательной деятельности, оценку качества образования</t>
  </si>
  <si>
    <t>02 5 02 4520 0</t>
  </si>
  <si>
    <t>08 6 01 0000 0</t>
  </si>
  <si>
    <t>08 6 01 1099 0</t>
  </si>
  <si>
    <t>Основное мероприятие «Проведение прочих мероприятий в области культуры»</t>
  </si>
  <si>
    <t>Мероприятия в области культуры</t>
  </si>
  <si>
    <t>02 6 01 13200</t>
  </si>
  <si>
    <t>300</t>
  </si>
  <si>
    <t>Социальное обеспечение и иные выплаты населению</t>
  </si>
  <si>
    <t>Поддержка мер по обеспечению сбалансированности бюджетов</t>
  </si>
  <si>
    <t xml:space="preserve">99 0 00 5170 2 </t>
  </si>
  <si>
    <t>Дотации на выравнивание бюджетной обеспеченности поселений, источником финансового обеспечения являются средства бюджетов муниципальных районов</t>
  </si>
  <si>
    <t>99 0 00 2504 0</t>
  </si>
  <si>
    <t xml:space="preserve">Охрана окружающей среды  </t>
  </si>
  <si>
    <t>99 0 00 0741 1</t>
  </si>
  <si>
    <t>08 0 00 0000 0</t>
  </si>
  <si>
    <t>08 Е 00 0000 0</t>
  </si>
  <si>
    <t>08 Е 01 0000 0</t>
  </si>
  <si>
    <t>08 Е 01 4402 0</t>
  </si>
  <si>
    <t>99 0 00 0295 0</t>
  </si>
  <si>
    <t>99 0 00 2526 0</t>
  </si>
  <si>
    <t>99 0 00 2527 0</t>
  </si>
  <si>
    <t>99 0 00 2534 0</t>
  </si>
  <si>
    <t>99 0 00 4409 9</t>
  </si>
  <si>
    <t>99 0 00 5930 0</t>
  </si>
  <si>
    <t xml:space="preserve">99 0 00 0295 0 </t>
  </si>
  <si>
    <t>99 0 00 2990 0</t>
  </si>
  <si>
    <t>Государственная программа «Социальная поддержка граждан Республики Татарстан» на 2014 – 2020 годы</t>
  </si>
  <si>
    <t>Подпрограмма «Улучшение социально-экономического положения семей» на 2015 – 2020 годы</t>
  </si>
  <si>
    <t>Основное мероприятие «Создание благоприятных условий для устройства детей-сирот и детей, оставшихся без попечения родителей, на воспитание в семью»</t>
  </si>
  <si>
    <t>Реализация государственных полномочий в области опеки и попечительства</t>
  </si>
  <si>
    <t>03 0 00 0000 0</t>
  </si>
  <si>
    <t>03 5 00 0000 0</t>
  </si>
  <si>
    <t>03 5 03 0000 0</t>
  </si>
  <si>
    <t>03 5 03 2533 0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</si>
  <si>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</si>
  <si>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</si>
  <si>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</si>
  <si>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</si>
  <si>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000 01 06 04 01 00 0000 000</t>
  </si>
  <si>
    <t>000 01 06 04 01 05 0000 810</t>
  </si>
  <si>
    <t>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</si>
  <si>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</si>
  <si>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</si>
  <si>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</si>
  <si>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>000 01 06 08 00 05 0000 640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</si>
  <si>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</si>
  <si>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муниципальных районов внутри страны</t>
  </si>
  <si>
    <t>000 01 06 04 01 00 0000 800</t>
  </si>
  <si>
    <t>000 01 00 00 00 00 0000 000</t>
  </si>
  <si>
    <t>000 01 05 00 00 00 0000 500</t>
  </si>
  <si>
    <t>000 01 05 02 00 00 0000 510</t>
  </si>
  <si>
    <t>000 01 05 02 01 00 0000 510</t>
  </si>
  <si>
    <t>000 01 05 02 01 05 0000 510</t>
  </si>
  <si>
    <t>000 01 05 00 00 00 0000 600</t>
  </si>
  <si>
    <t>000 01 05 02 00 00 0000 600</t>
  </si>
  <si>
    <t>000 01 05 02 01 00 0000 610</t>
  </si>
  <si>
    <t>000 01 05 02 01 05 0000 610</t>
  </si>
  <si>
    <t>000 01 05 00 00 00 0000 000</t>
  </si>
  <si>
    <t>Сумма , тыс.руб.</t>
  </si>
  <si>
    <t>Приложение № 1</t>
  </si>
  <si>
    <t>Приложение № 9</t>
  </si>
  <si>
    <t>Приложение № 10</t>
  </si>
  <si>
    <t>Приложение № 11</t>
  </si>
  <si>
    <t>Приложение № 6</t>
  </si>
  <si>
    <t>Приложение  № 7</t>
  </si>
  <si>
    <t xml:space="preserve">Муниципальная программа «Развитие культуры Черемшанского муниципального района Республики Татарстан  на 2016 год» </t>
  </si>
  <si>
    <t>Подпрограмма «Сохранение и развитие музейного дела в Черемшагском районе муниципальном районе»</t>
  </si>
  <si>
    <t>Подпрограмма "Развитие библиотечного дела в Черемшанском муниципальном районе"</t>
  </si>
  <si>
    <t>Подрограмма «Сохранения и развития национальной культуры и кинематографии»</t>
  </si>
  <si>
    <t>Подпрограмма «По сбору,изучению и пропаганде исторического наследия народа проживающего в Черемшанском рйоне РТ"</t>
  </si>
  <si>
    <t>08 1 01 4409 1</t>
  </si>
  <si>
    <t>08 1 01 0000 1</t>
  </si>
  <si>
    <t>Подпрограмма «Сохранение и развитие музейного дела в Черемшанском районе муниципальном районе»</t>
  </si>
  <si>
    <t>Подрограмма «Сохранение и развитие национальной культуры и кинематографии»</t>
  </si>
  <si>
    <t>Муниципальная программа «Развитие физической культуры, спорта и туризма»  в Черемшанского муниципальном районе  Республики Татарстан» на 2016 год</t>
  </si>
  <si>
    <t>Муниципальная программа "Программа развития системы образования Черемшанского муниципального района на 2016 год"</t>
  </si>
  <si>
    <t>Подпрограмма «Развитие образования  Черемшанского муниципального района на 2016 год»</t>
  </si>
  <si>
    <t>Развитие дошкольных образовательных организаций</t>
  </si>
  <si>
    <t>02 1 00 0000 0</t>
  </si>
  <si>
    <t>02 2 00 0000 0</t>
  </si>
  <si>
    <t>Подпрограмма «Развитие дошкольного образования на территории муниципального образования Черемшанского муниципального района Республики Татарстан  на 2016 год»</t>
  </si>
  <si>
    <t xml:space="preserve">Подпрограмма «Развитие  многопрофильного учреждения  дополнительного образования ,  реализующего дополнительные общеобразовательные программы»   Черемшанского  муниципального района на 2016 год»  </t>
  </si>
  <si>
    <t>Подпрограмма «Развитие  информационно-методического центра,  осуществляющего обеспечение образовательной деятельности, оценку качества образования »  Черемшанского  муниципального района на 2016  год»</t>
  </si>
  <si>
    <t xml:space="preserve">Подпрограмма « Проведение мероприятий для детей и молодежи» МУ «Отдел образования»   Черемшанского  муниципального района на 2016  год» </t>
  </si>
  <si>
    <t xml:space="preserve">Подпрограмма « Организации, обеспечивающих деятельность образовательных организаций» МУ «Отдел образования»   Черемшанского  муниципального района на 2016  год»  </t>
  </si>
  <si>
    <t>Подпрограмма «Развития дополнительного образования художественно-эстетической направленности воспитания детей МБОУ ДОД «Детская школа искусств» Черемшанского муниципального района РТ на 201</t>
  </si>
  <si>
    <t>Подпрограмма «Развития детско-юношеского спорта в  Черемшанском муниципальном районе Республики Татарстан на 2016 год»</t>
  </si>
  <si>
    <t>02 3 00 0001 0</t>
  </si>
  <si>
    <t>02 3 00 0002 0</t>
  </si>
  <si>
    <t>02 3 01 0003 0</t>
  </si>
  <si>
    <t>02 3 01 0001 0</t>
  </si>
  <si>
    <t>02 3 01 0002 0</t>
  </si>
  <si>
    <t>Подпрограмма «Развития дополнительного образования художественно-эстетической направленности воспитания детей МБОУ ДОД «Детская школа искусств» Черемшанского муниципального района РТ на 2016 год</t>
  </si>
  <si>
    <t xml:space="preserve">«Централизованная отчётность учреждений культуры» МУ «Отдела культуры» Исполнительного комитета Черемшанского муниципального района Республики Татарстан на 2016 год </t>
  </si>
  <si>
    <t>09 0 00 0000 0</t>
  </si>
  <si>
    <t>09 1 00 0000 0</t>
  </si>
  <si>
    <t>Охрана объектов растительного и животного мира и среды их обитания</t>
  </si>
  <si>
    <t>99 0 00 51200</t>
  </si>
  <si>
    <t>99 0 00 51180</t>
  </si>
  <si>
    <t>Государственная программа «Развитие здравоохранения Республики Татарстан до 2020 года»</t>
  </si>
  <si>
    <t>01 0 00 0000 0</t>
  </si>
  <si>
    <t>Закупка товаров, работ и услуг для государственных (муниципальных) нужд</t>
  </si>
  <si>
    <t>01 1 02 0101 0</t>
  </si>
  <si>
    <t xml:space="preserve">Подпрограмма «Централизованная отчётность учреждений культуры» МУ «Отдела культуры» Исполнительного комитета Черемшанского муниципального района Республики Татарстан на 2016 год </t>
  </si>
  <si>
    <t xml:space="preserve">Муниципальная программа «Охрана окружающей среды и рациональное использование природных ресурсов и природоохранных мероприятий по улучшению обеспечения экологической обстановки  в Черемшанском муниципальном районе Республики Татарстан на 2016-2020 годы
</t>
  </si>
  <si>
    <t xml:space="preserve">Распределение бюджетных ассигнований по целевым статьям </t>
  </si>
  <si>
    <t xml:space="preserve">непрограммным направлениям деятельности), группам видов расходов, разделам, подразделам классификации расходов бюджетов </t>
  </si>
  <si>
    <t xml:space="preserve">(муниципальным программам Черемшанского мунциипального района Республики Татарстан и </t>
  </si>
  <si>
    <t>бюджета Черемшанского мунципального района Республики Татарстан на 2016 год</t>
  </si>
  <si>
    <t>Всего расходов</t>
  </si>
  <si>
    <t>Муниципальная программа "Отдых,оздоровление,занятость детей и молодежи Черемшанского муниципального района на 2016 год"</t>
  </si>
  <si>
    <t>10 4 01 4319 1</t>
  </si>
  <si>
    <t>Муниципальная программа "Молодежь Татарстана на 2016 год"</t>
  </si>
  <si>
    <t xml:space="preserve">Муниципальная программа «Развитие физической культуры, спорта и туризма»  в Черемшанского муниципальном районе  Республики Татарстан на 2014-2020 гг» </t>
  </si>
  <si>
    <t xml:space="preserve">Муниципальная программа «Сельская молодежь»  в Черемшанского муниципальном районе  Республики Татарстан на 2016г» </t>
  </si>
  <si>
    <t>10 1 01 1287 1</t>
  </si>
  <si>
    <t>Приложение № 8</t>
  </si>
  <si>
    <t>Подпрограмма "О компенсации части родительской платы за присмотр и уход за ребенком в образовательных организациях, реализующих образовательную программу дшкольного образования"</t>
  </si>
  <si>
    <t>09 1 01 7446 0</t>
  </si>
  <si>
    <t>Муниципальная программа "Здоровое питание школьников"</t>
  </si>
  <si>
    <t>Муниципальная программа "Развитие дорожногофонда Черемшанского муниципального района на 2016 год"</t>
  </si>
  <si>
    <t>Муниципальная программа "Развитие дорожного фонда Черемшанского муниципального района на 2016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</si>
</sst>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4" fontId="4" fillId="0" borderId="0" xfId="0" applyNumberFormat="1" applyFont="1"/>
    <xf numFmtId="165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/>
    <xf numFmtId="0" fontId="1" fillId="0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Border="1"/>
    <xf numFmtId="4" fontId="2" fillId="0" borderId="0" xfId="0" applyNumberFormat="1" applyFont="1"/>
    <xf numFmtId="4" fontId="2" fillId="0" borderId="0" xfId="0" applyNumberFormat="1" applyFont="1" applyBorder="1"/>
    <xf numFmtId="165" fontId="2" fillId="0" borderId="0" xfId="0" applyNumberFormat="1" applyFont="1" applyBorder="1"/>
    <xf numFmtId="164" fontId="2" fillId="0" borderId="0" xfId="0" applyNumberFormat="1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/>
    <xf numFmtId="2" fontId="6" fillId="0" borderId="0" xfId="0" applyNumberFormat="1" applyFont="1"/>
    <xf numFmtId="2" fontId="2" fillId="0" borderId="0" xfId="0" applyNumberFormat="1" applyFont="1" applyBorder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2" fontId="7" fillId="0" borderId="0" xfId="0" applyNumberFormat="1" applyFont="1" applyBorder="1"/>
    <xf numFmtId="2" fontId="7" fillId="0" borderId="0" xfId="0" applyNumberFormat="1" applyFont="1"/>
    <xf numFmtId="4" fontId="7" fillId="0" borderId="0" xfId="0" applyNumberFormat="1" applyFont="1" applyBorder="1"/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0" borderId="0" xfId="0" applyFont="1"/>
    <xf numFmtId="0" fontId="0" fillId="0" borderId="0" xfId="0" applyAlignment="1"/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right"/>
    </xf>
    <xf numFmtId="49" fontId="0" fillId="0" borderId="0" xfId="0" applyNumberFormat="1"/>
    <xf numFmtId="49" fontId="10" fillId="0" borderId="11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  <xf numFmtId="49" fontId="11" fillId="0" borderId="11" xfId="0" applyNumberFormat="1" applyFont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10" fillId="3" borderId="11" xfId="0" applyNumberFormat="1" applyFont="1" applyFill="1" applyBorder="1" applyAlignment="1">
      <alignment horizontal="left"/>
    </xf>
    <xf numFmtId="49" fontId="9" fillId="4" borderId="11" xfId="0" applyNumberFormat="1" applyFont="1" applyFill="1" applyBorder="1" applyAlignment="1">
      <alignment horizontal="left"/>
    </xf>
    <xf numFmtId="49" fontId="10" fillId="4" borderId="11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left" wrapText="1"/>
    </xf>
    <xf numFmtId="0" fontId="12" fillId="2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4" fillId="0" borderId="11" xfId="0" applyNumberFormat="1" applyFont="1" applyBorder="1" applyAlignment="1">
      <alignment horizontal="left" wrapText="1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49" fontId="9" fillId="5" borderId="11" xfId="0" applyNumberFormat="1" applyFont="1" applyFill="1" applyBorder="1" applyAlignment="1">
      <alignment horizontal="left" wrapText="1"/>
    </xf>
    <xf numFmtId="49" fontId="10" fillId="4" borderId="11" xfId="0" applyNumberFormat="1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49" fontId="1" fillId="0" borderId="11" xfId="0" applyNumberFormat="1" applyFont="1" applyBorder="1"/>
    <xf numFmtId="49" fontId="11" fillId="5" borderId="11" xfId="0" applyNumberFormat="1" applyFont="1" applyFill="1" applyBorder="1"/>
    <xf numFmtId="49" fontId="1" fillId="4" borderId="11" xfId="0" applyNumberFormat="1" applyFont="1" applyFill="1" applyBorder="1"/>
    <xf numFmtId="49" fontId="10" fillId="4" borderId="14" xfId="0" applyNumberFormat="1" applyFont="1" applyFill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9" fontId="10" fillId="0" borderId="18" xfId="0" applyNumberFormat="1" applyFont="1" applyFill="1" applyBorder="1" applyAlignment="1">
      <alignment horizontal="left"/>
    </xf>
    <xf numFmtId="49" fontId="11" fillId="0" borderId="11" xfId="0" applyNumberFormat="1" applyFont="1" applyBorder="1"/>
    <xf numFmtId="49" fontId="9" fillId="5" borderId="11" xfId="0" applyNumberFormat="1" applyFont="1" applyFill="1" applyBorder="1"/>
    <xf numFmtId="0" fontId="12" fillId="4" borderId="11" xfId="0" applyFont="1" applyFill="1" applyBorder="1" applyAlignment="1">
      <alignment horizontal="left" wrapText="1"/>
    </xf>
    <xf numFmtId="49" fontId="1" fillId="4" borderId="11" xfId="0" applyNumberFormat="1" applyFont="1" applyFill="1" applyBorder="1" applyAlignment="1">
      <alignment horizontal="left"/>
    </xf>
    <xf numFmtId="49" fontId="11" fillId="5" borderId="11" xfId="0" applyNumberFormat="1" applyFont="1" applyFill="1" applyBorder="1" applyAlignment="1">
      <alignment horizontal="left"/>
    </xf>
    <xf numFmtId="49" fontId="1" fillId="0" borderId="18" xfId="0" applyNumberFormat="1" applyFont="1" applyBorder="1"/>
    <xf numFmtId="0" fontId="1" fillId="0" borderId="0" xfId="0" applyFont="1" applyAlignment="1">
      <alignment wrapText="1"/>
    </xf>
    <xf numFmtId="49" fontId="9" fillId="4" borderId="11" xfId="0" applyNumberFormat="1" applyFont="1" applyFill="1" applyBorder="1"/>
    <xf numFmtId="4" fontId="9" fillId="4" borderId="11" xfId="0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4" fontId="1" fillId="4" borderId="11" xfId="0" applyNumberFormat="1" applyFont="1" applyFill="1" applyBorder="1" applyAlignment="1">
      <alignment horizontal="right" wrapText="1"/>
    </xf>
    <xf numFmtId="4" fontId="11" fillId="5" borderId="11" xfId="0" applyNumberFormat="1" applyFont="1" applyFill="1" applyBorder="1" applyAlignment="1">
      <alignment horizontal="right" wrapText="1"/>
    </xf>
    <xf numFmtId="4" fontId="1" fillId="0" borderId="11" xfId="0" applyNumberFormat="1" applyFont="1" applyBorder="1" applyAlignment="1">
      <alignment wrapText="1"/>
    </xf>
    <xf numFmtId="4" fontId="11" fillId="0" borderId="11" xfId="0" applyNumberFormat="1" applyFont="1" applyBorder="1" applyAlignment="1">
      <alignment wrapText="1"/>
    </xf>
    <xf numFmtId="4" fontId="11" fillId="4" borderId="11" xfId="0" applyNumberFormat="1" applyFont="1" applyFill="1" applyBorder="1" applyAlignment="1">
      <alignment wrapText="1"/>
    </xf>
    <xf numFmtId="4" fontId="11" fillId="0" borderId="11" xfId="0" applyNumberFormat="1" applyFont="1" applyBorder="1" applyAlignment="1">
      <alignment horizontal="right" wrapText="1"/>
    </xf>
    <xf numFmtId="0" fontId="12" fillId="0" borderId="0" xfId="0" applyFont="1"/>
    <xf numFmtId="0" fontId="1" fillId="0" borderId="16" xfId="0" applyFont="1" applyFill="1" applyBorder="1" applyAlignment="1">
      <alignment vertical="top" wrapText="1"/>
    </xf>
    <xf numFmtId="49" fontId="1" fillId="0" borderId="11" xfId="0" applyNumberFormat="1" applyFont="1" applyFill="1" applyBorder="1"/>
    <xf numFmtId="49" fontId="9" fillId="4" borderId="11" xfId="0" applyNumberFormat="1" applyFont="1" applyFill="1" applyBorder="1" applyAlignment="1">
      <alignment horizontal="left" wrapText="1"/>
    </xf>
    <xf numFmtId="49" fontId="11" fillId="4" borderId="11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2" fillId="5" borderId="11" xfId="0" applyNumberFormat="1" applyFont="1" applyFill="1" applyBorder="1" applyAlignment="1">
      <alignment horizontal="left" wrapText="1"/>
    </xf>
    <xf numFmtId="49" fontId="15" fillId="5" borderId="11" xfId="0" applyNumberFormat="1" applyFont="1" applyFill="1" applyBorder="1"/>
    <xf numFmtId="0" fontId="15" fillId="5" borderId="11" xfId="0" applyFont="1" applyFill="1" applyBorder="1"/>
    <xf numFmtId="4" fontId="0" fillId="0" borderId="0" xfId="0" applyNumberFormat="1"/>
    <xf numFmtId="0" fontId="9" fillId="4" borderId="16" xfId="0" applyFont="1" applyFill="1" applyBorder="1" applyAlignment="1">
      <alignment horizontal="left"/>
    </xf>
    <xf numFmtId="4" fontId="9" fillId="5" borderId="17" xfId="0" applyNumberFormat="1" applyFont="1" applyFill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4" fontId="1" fillId="0" borderId="17" xfId="0" applyNumberFormat="1" applyFont="1" applyBorder="1" applyAlignment="1">
      <alignment wrapText="1"/>
    </xf>
    <xf numFmtId="4" fontId="10" fillId="4" borderId="11" xfId="0" applyNumberFormat="1" applyFont="1" applyFill="1" applyBorder="1" applyAlignment="1">
      <alignment wrapText="1"/>
    </xf>
    <xf numFmtId="4" fontId="11" fillId="5" borderId="11" xfId="0" applyNumberFormat="1" applyFont="1" applyFill="1" applyBorder="1" applyAlignment="1">
      <alignment wrapText="1"/>
    </xf>
    <xf numFmtId="49" fontId="11" fillId="4" borderId="11" xfId="0" applyNumberFormat="1" applyFont="1" applyFill="1" applyBorder="1"/>
    <xf numFmtId="0" fontId="12" fillId="0" borderId="11" xfId="0" applyFont="1" applyBorder="1" applyAlignment="1">
      <alignment horizontal="justify" wrapText="1"/>
    </xf>
    <xf numFmtId="4" fontId="1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1" fillId="4" borderId="11" xfId="0" applyNumberFormat="1" applyFont="1" applyFill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9" fillId="5" borderId="11" xfId="0" applyFont="1" applyFill="1" applyBorder="1" applyAlignment="1">
      <alignment horizontal="left"/>
    </xf>
    <xf numFmtId="4" fontId="11" fillId="5" borderId="11" xfId="0" applyNumberFormat="1" applyFont="1" applyFill="1" applyBorder="1" applyAlignment="1">
      <alignment horizontal="right"/>
    </xf>
    <xf numFmtId="4" fontId="10" fillId="4" borderId="11" xfId="0" applyNumberFormat="1" applyFont="1" applyFill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11" fillId="0" borderId="11" xfId="0" applyFont="1" applyBorder="1" applyAlignment="1">
      <alignment horizontal="left" wrapText="1"/>
    </xf>
    <xf numFmtId="0" fontId="11" fillId="4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4" fontId="9" fillId="5" borderId="11" xfId="0" applyNumberFormat="1" applyFont="1" applyFill="1" applyBorder="1" applyAlignment="1">
      <alignment horizontal="right" wrapText="1"/>
    </xf>
    <xf numFmtId="4" fontId="9" fillId="0" borderId="11" xfId="0" applyNumberFormat="1" applyFont="1" applyFill="1" applyBorder="1" applyAlignment="1">
      <alignment horizontal="right" wrapText="1"/>
    </xf>
    <xf numFmtId="4" fontId="10" fillId="0" borderId="11" xfId="0" applyNumberFormat="1" applyFont="1" applyFill="1" applyBorder="1" applyAlignment="1">
      <alignment horizontal="right" wrapText="1"/>
    </xf>
    <xf numFmtId="4" fontId="9" fillId="5" borderId="11" xfId="0" applyNumberFormat="1" applyFont="1" applyFill="1" applyBorder="1" applyAlignment="1">
      <alignment horizontal="right"/>
    </xf>
    <xf numFmtId="4" fontId="11" fillId="5" borderId="11" xfId="0" applyNumberFormat="1" applyFont="1" applyFill="1" applyBorder="1" applyAlignment="1"/>
    <xf numFmtId="4" fontId="1" fillId="4" borderId="11" xfId="0" applyNumberFormat="1" applyFont="1" applyFill="1" applyBorder="1" applyAlignment="1"/>
    <xf numFmtId="4" fontId="1" fillId="0" borderId="11" xfId="0" applyNumberFormat="1" applyFont="1" applyBorder="1" applyAlignment="1"/>
    <xf numFmtId="4" fontId="15" fillId="5" borderId="11" xfId="0" applyNumberFormat="1" applyFont="1" applyFill="1" applyBorder="1"/>
    <xf numFmtId="0" fontId="10" fillId="4" borderId="11" xfId="0" applyFont="1" applyFill="1" applyBorder="1" applyAlignment="1">
      <alignment horizontal="left" wrapText="1"/>
    </xf>
    <xf numFmtId="0" fontId="10" fillId="4" borderId="0" xfId="0" applyFont="1" applyFill="1"/>
    <xf numFmtId="49" fontId="9" fillId="0" borderId="14" xfId="0" applyNumberFormat="1" applyFont="1" applyFill="1" applyBorder="1" applyAlignment="1">
      <alignment horizontal="left"/>
    </xf>
    <xf numFmtId="0" fontId="9" fillId="4" borderId="11" xfId="0" applyFont="1" applyFill="1" applyBorder="1" applyAlignment="1">
      <alignment horizontal="justify" vertical="top" wrapText="1"/>
    </xf>
    <xf numFmtId="0" fontId="11" fillId="0" borderId="0" xfId="0" applyFont="1" applyAlignment="1">
      <alignment wrapText="1"/>
    </xf>
    <xf numFmtId="49" fontId="1" fillId="0" borderId="14" xfId="0" applyNumberFormat="1" applyFont="1" applyBorder="1"/>
    <xf numFmtId="0" fontId="11" fillId="0" borderId="11" xfId="0" applyFont="1" applyBorder="1" applyAlignment="1">
      <alignment wrapText="1"/>
    </xf>
    <xf numFmtId="0" fontId="13" fillId="0" borderId="11" xfId="0" applyFont="1" applyBorder="1" applyAlignment="1">
      <alignment horizontal="justify" wrapText="1"/>
    </xf>
    <xf numFmtId="0" fontId="17" fillId="0" borderId="11" xfId="0" applyFont="1" applyBorder="1" applyAlignment="1">
      <alignment horizontal="left" wrapText="1"/>
    </xf>
    <xf numFmtId="49" fontId="17" fillId="0" borderId="11" xfId="0" applyNumberFormat="1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left" wrapText="1"/>
    </xf>
    <xf numFmtId="0" fontId="13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wrapText="1"/>
    </xf>
    <xf numFmtId="4" fontId="1" fillId="0" borderId="14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right"/>
    </xf>
    <xf numFmtId="4" fontId="9" fillId="4" borderId="11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9" fillId="4" borderId="16" xfId="0" applyFont="1" applyFill="1" applyBorder="1" applyAlignment="1">
      <alignment horizontal="left" wrapText="1"/>
    </xf>
    <xf numFmtId="4" fontId="9" fillId="4" borderId="17" xfId="0" applyNumberFormat="1" applyFont="1" applyFill="1" applyBorder="1" applyAlignment="1"/>
    <xf numFmtId="4" fontId="9" fillId="4" borderId="17" xfId="0" applyNumberFormat="1" applyFont="1" applyFill="1" applyBorder="1" applyAlignment="1">
      <alignment wrapText="1"/>
    </xf>
    <xf numFmtId="49" fontId="1" fillId="0" borderId="16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49" fontId="10" fillId="0" borderId="16" xfId="0" applyNumberFormat="1" applyFont="1" applyFill="1" applyBorder="1" applyAlignment="1">
      <alignment horizontal="left" wrapText="1"/>
    </xf>
    <xf numFmtId="4" fontId="1" fillId="4" borderId="17" xfId="0" applyNumberFormat="1" applyFont="1" applyFill="1" applyBorder="1" applyAlignment="1">
      <alignment wrapText="1"/>
    </xf>
    <xf numFmtId="49" fontId="9" fillId="4" borderId="16" xfId="0" applyNumberFormat="1" applyFont="1" applyFill="1" applyBorder="1" applyAlignment="1">
      <alignment horizontal="left"/>
    </xf>
    <xf numFmtId="4" fontId="11" fillId="4" borderId="17" xfId="0" applyNumberFormat="1" applyFont="1" applyFill="1" applyBorder="1" applyAlignment="1">
      <alignment wrapText="1"/>
    </xf>
    <xf numFmtId="0" fontId="9" fillId="4" borderId="19" xfId="0" applyFont="1" applyFill="1" applyBorder="1" applyAlignment="1">
      <alignment horizontal="justify" vertical="top" wrapText="1"/>
    </xf>
    <xf numFmtId="4" fontId="11" fillId="0" borderId="15" xfId="0" applyNumberFormat="1" applyFont="1" applyBorder="1" applyAlignment="1">
      <alignment wrapText="1"/>
    </xf>
    <xf numFmtId="0" fontId="12" fillId="4" borderId="16" xfId="0" applyFont="1" applyFill="1" applyBorder="1" applyAlignment="1">
      <alignment horizontal="left" wrapText="1"/>
    </xf>
    <xf numFmtId="49" fontId="9" fillId="4" borderId="16" xfId="0" applyNumberFormat="1" applyFont="1" applyFill="1" applyBorder="1" applyAlignment="1">
      <alignment horizontal="left" wrapText="1"/>
    </xf>
    <xf numFmtId="4" fontId="11" fillId="0" borderId="17" xfId="0" applyNumberFormat="1" applyFont="1" applyBorder="1" applyAlignment="1">
      <alignment wrapText="1"/>
    </xf>
    <xf numFmtId="0" fontId="11" fillId="4" borderId="16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 wrapText="1"/>
    </xf>
    <xf numFmtId="4" fontId="10" fillId="4" borderId="17" xfId="0" applyNumberFormat="1" applyFont="1" applyFill="1" applyBorder="1" applyAlignment="1">
      <alignment wrapText="1"/>
    </xf>
    <xf numFmtId="0" fontId="11" fillId="0" borderId="20" xfId="0" applyFont="1" applyBorder="1" applyAlignment="1">
      <alignment horizontal="left" wrapText="1"/>
    </xf>
    <xf numFmtId="0" fontId="9" fillId="5" borderId="16" xfId="0" applyFont="1" applyFill="1" applyBorder="1" applyAlignment="1">
      <alignment vertical="top" wrapText="1"/>
    </xf>
    <xf numFmtId="4" fontId="11" fillId="5" borderId="17" xfId="0" applyNumberFormat="1" applyFont="1" applyFill="1" applyBorder="1" applyAlignment="1">
      <alignment wrapText="1"/>
    </xf>
    <xf numFmtId="4" fontId="9" fillId="0" borderId="17" xfId="0" applyNumberFormat="1" applyFont="1" applyFill="1" applyBorder="1" applyAlignment="1">
      <alignment wrapText="1"/>
    </xf>
    <xf numFmtId="0" fontId="11" fillId="4" borderId="21" xfId="0" applyFont="1" applyFill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49" fontId="10" fillId="0" borderId="16" xfId="0" applyNumberFormat="1" applyFont="1" applyFill="1" applyBorder="1" applyAlignment="1">
      <alignment horizontal="left"/>
    </xf>
    <xf numFmtId="0" fontId="9" fillId="4" borderId="16" xfId="0" applyFont="1" applyFill="1" applyBorder="1" applyAlignment="1">
      <alignment horizontal="justify" vertical="top" wrapText="1"/>
    </xf>
    <xf numFmtId="4" fontId="9" fillId="4" borderId="16" xfId="0" applyNumberFormat="1" applyFont="1" applyFill="1" applyBorder="1" applyAlignment="1">
      <alignment wrapText="1"/>
    </xf>
    <xf numFmtId="0" fontId="10" fillId="4" borderId="13" xfId="0" applyFont="1" applyFill="1" applyBorder="1" applyAlignment="1">
      <alignment horizontal="left" wrapText="1"/>
    </xf>
    <xf numFmtId="49" fontId="10" fillId="4" borderId="16" xfId="0" applyNumberFormat="1" applyFont="1" applyFill="1" applyBorder="1" applyAlignment="1">
      <alignment horizontal="left" wrapText="1"/>
    </xf>
    <xf numFmtId="0" fontId="10" fillId="4" borderId="20" xfId="0" applyFont="1" applyFill="1" applyBorder="1"/>
    <xf numFmtId="0" fontId="10" fillId="4" borderId="16" xfId="0" applyFont="1" applyFill="1" applyBorder="1" applyAlignment="1">
      <alignment horizontal="left" wrapText="1"/>
    </xf>
    <xf numFmtId="0" fontId="9" fillId="4" borderId="16" xfId="0" applyFont="1" applyFill="1" applyBorder="1"/>
    <xf numFmtId="0" fontId="11" fillId="0" borderId="16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2" fillId="0" borderId="16" xfId="0" applyFont="1" applyBorder="1" applyAlignment="1">
      <alignment horizontal="left"/>
    </xf>
    <xf numFmtId="0" fontId="11" fillId="0" borderId="20" xfId="0" applyFont="1" applyBorder="1" applyAlignment="1">
      <alignment wrapText="1"/>
    </xf>
    <xf numFmtId="0" fontId="11" fillId="4" borderId="17" xfId="0" applyFont="1" applyFill="1" applyBorder="1" applyAlignment="1"/>
    <xf numFmtId="0" fontId="1" fillId="4" borderId="17" xfId="0" applyFont="1" applyFill="1" applyBorder="1" applyAlignment="1"/>
    <xf numFmtId="0" fontId="11" fillId="0" borderId="17" xfId="0" applyFont="1" applyBorder="1" applyAlignment="1"/>
    <xf numFmtId="0" fontId="1" fillId="0" borderId="17" xfId="0" applyFont="1" applyBorder="1" applyAlignment="1"/>
    <xf numFmtId="0" fontId="13" fillId="0" borderId="16" xfId="0" applyFont="1" applyBorder="1" applyAlignment="1">
      <alignment horizontal="justify" wrapText="1"/>
    </xf>
    <xf numFmtId="0" fontId="12" fillId="0" borderId="16" xfId="0" applyFont="1" applyBorder="1" applyAlignment="1">
      <alignment horizontal="justify" wrapText="1"/>
    </xf>
    <xf numFmtId="0" fontId="1" fillId="2" borderId="16" xfId="0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left" wrapText="1"/>
    </xf>
    <xf numFmtId="49" fontId="10" fillId="4" borderId="16" xfId="0" applyNumberFormat="1" applyFont="1" applyFill="1" applyBorder="1" applyAlignment="1">
      <alignment horizontal="left"/>
    </xf>
    <xf numFmtId="0" fontId="13" fillId="0" borderId="16" xfId="0" applyFont="1" applyBorder="1" applyAlignment="1">
      <alignment horizontal="left" wrapText="1"/>
    </xf>
    <xf numFmtId="4" fontId="13" fillId="0" borderId="17" xfId="0" applyNumberFormat="1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4" fontId="14" fillId="0" borderId="17" xfId="0" applyNumberFormat="1" applyFont="1" applyBorder="1" applyAlignment="1">
      <alignment wrapText="1"/>
    </xf>
    <xf numFmtId="0" fontId="12" fillId="0" borderId="20" xfId="0" applyFont="1" applyBorder="1" applyAlignment="1">
      <alignment horizontal="justify" wrapText="1"/>
    </xf>
    <xf numFmtId="4" fontId="10" fillId="4" borderId="17" xfId="0" applyNumberFormat="1" applyFont="1" applyFill="1" applyBorder="1" applyAlignment="1"/>
    <xf numFmtId="0" fontId="12" fillId="0" borderId="16" xfId="0" applyFont="1" applyBorder="1" applyAlignment="1">
      <alignment horizontal="left" wrapText="1"/>
    </xf>
    <xf numFmtId="0" fontId="12" fillId="0" borderId="16" xfId="0" applyFont="1" applyBorder="1" applyAlignment="1">
      <alignment wrapText="1"/>
    </xf>
    <xf numFmtId="0" fontId="9" fillId="5" borderId="16" xfId="0" applyFont="1" applyFill="1" applyBorder="1" applyAlignment="1">
      <alignment wrapText="1"/>
    </xf>
    <xf numFmtId="0" fontId="11" fillId="0" borderId="20" xfId="0" applyFont="1" applyBorder="1"/>
    <xf numFmtId="49" fontId="11" fillId="4" borderId="16" xfId="0" applyNumberFormat="1" applyFont="1" applyFill="1" applyBorder="1" applyAlignment="1">
      <alignment horizontal="left"/>
    </xf>
    <xf numFmtId="49" fontId="10" fillId="0" borderId="19" xfId="0" applyNumberFormat="1" applyFont="1" applyFill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" fontId="10" fillId="0" borderId="17" xfId="0" applyNumberFormat="1" applyFont="1" applyFill="1" applyBorder="1" applyAlignment="1">
      <alignment wrapText="1"/>
    </xf>
    <xf numFmtId="0" fontId="9" fillId="5" borderId="19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49" fontId="12" fillId="0" borderId="11" xfId="0" applyNumberFormat="1" applyFont="1" applyBorder="1" applyAlignment="1">
      <alignment horizontal="left" wrapText="1"/>
    </xf>
    <xf numFmtId="49" fontId="10" fillId="4" borderId="11" xfId="0" applyNumberFormat="1" applyFont="1" applyFill="1" applyBorder="1" applyAlignment="1">
      <alignment horizontal="left" vertical="top" wrapText="1"/>
    </xf>
    <xf numFmtId="4" fontId="9" fillId="4" borderId="17" xfId="0" applyNumberFormat="1" applyFont="1" applyFill="1" applyBorder="1" applyAlignment="1">
      <alignment horizontal="right"/>
    </xf>
    <xf numFmtId="0" fontId="13" fillId="5" borderId="11" xfId="0" applyFont="1" applyFill="1" applyBorder="1" applyAlignment="1">
      <alignment horizontal="left" wrapText="1"/>
    </xf>
    <xf numFmtId="49" fontId="9" fillId="5" borderId="11" xfId="0" applyNumberFormat="1" applyFont="1" applyFill="1" applyBorder="1" applyAlignment="1">
      <alignment horizontal="left" vertical="top" wrapText="1"/>
    </xf>
    <xf numFmtId="0" fontId="11" fillId="5" borderId="11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3" fillId="5" borderId="11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1" fillId="5" borderId="16" xfId="0" applyFont="1" applyFill="1" applyBorder="1" applyAlignment="1">
      <alignment vertical="top" wrapText="1"/>
    </xf>
    <xf numFmtId="2" fontId="0" fillId="0" borderId="0" xfId="0" applyNumberFormat="1"/>
    <xf numFmtId="49" fontId="11" fillId="5" borderId="16" xfId="0" applyNumberFormat="1" applyFont="1" applyFill="1" applyBorder="1" applyAlignment="1">
      <alignment horizontal="left" wrapText="1"/>
    </xf>
    <xf numFmtId="4" fontId="11" fillId="5" borderId="17" xfId="0" applyNumberFormat="1" applyFont="1" applyFill="1" applyBorder="1"/>
    <xf numFmtId="0" fontId="11" fillId="5" borderId="16" xfId="0" applyFont="1" applyFill="1" applyBorder="1" applyAlignment="1">
      <alignment horizontal="left"/>
    </xf>
    <xf numFmtId="4" fontId="1" fillId="0" borderId="17" xfId="0" applyNumberFormat="1" applyFont="1" applyBorder="1"/>
    <xf numFmtId="0" fontId="10" fillId="4" borderId="16" xfId="0" applyFont="1" applyFill="1" applyBorder="1" applyAlignment="1">
      <alignment horizontal="left"/>
    </xf>
    <xf numFmtId="49" fontId="9" fillId="5" borderId="16" xfId="0" applyNumberFormat="1" applyFont="1" applyFill="1" applyBorder="1" applyAlignment="1">
      <alignment horizontal="left" wrapText="1"/>
    </xf>
    <xf numFmtId="0" fontId="13" fillId="5" borderId="16" xfId="0" applyFont="1" applyFill="1" applyBorder="1" applyAlignment="1">
      <alignment horizontal="left" wrapText="1"/>
    </xf>
    <xf numFmtId="0" fontId="11" fillId="5" borderId="16" xfId="0" applyFont="1" applyFill="1" applyBorder="1" applyAlignment="1">
      <alignment horizontal="left" wrapText="1"/>
    </xf>
    <xf numFmtId="49" fontId="1" fillId="4" borderId="16" xfId="0" applyNumberFormat="1" applyFont="1" applyFill="1" applyBorder="1" applyAlignment="1">
      <alignment horizontal="left" wrapText="1"/>
    </xf>
    <xf numFmtId="49" fontId="1" fillId="4" borderId="16" xfId="0" applyNumberFormat="1" applyFont="1" applyFill="1" applyBorder="1" applyAlignment="1">
      <alignment horizontal="left"/>
    </xf>
    <xf numFmtId="0" fontId="13" fillId="5" borderId="16" xfId="0" applyFont="1" applyFill="1" applyBorder="1" applyAlignment="1">
      <alignment horizontal="justify" wrapText="1"/>
    </xf>
    <xf numFmtId="4" fontId="10" fillId="4" borderId="17" xfId="0" applyNumberFormat="1" applyFont="1" applyFill="1" applyBorder="1" applyAlignment="1">
      <alignment horizontal="right"/>
    </xf>
    <xf numFmtId="0" fontId="12" fillId="4" borderId="16" xfId="0" applyFont="1" applyFill="1" applyBorder="1" applyAlignment="1">
      <alignment horizontal="left"/>
    </xf>
    <xf numFmtId="0" fontId="9" fillId="5" borderId="16" xfId="0" applyFont="1" applyFill="1" applyBorder="1" applyAlignment="1">
      <alignment horizontal="justify" vertical="top" wrapText="1"/>
    </xf>
    <xf numFmtId="4" fontId="10" fillId="4" borderId="16" xfId="0" applyNumberFormat="1" applyFont="1" applyFill="1" applyBorder="1" applyAlignment="1">
      <alignment wrapText="1"/>
    </xf>
    <xf numFmtId="0" fontId="10" fillId="4" borderId="16" xfId="0" applyFont="1" applyFill="1" applyBorder="1"/>
    <xf numFmtId="0" fontId="10" fillId="4" borderId="16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4" fontId="11" fillId="4" borderId="17" xfId="0" applyNumberFormat="1" applyFont="1" applyFill="1" applyBorder="1"/>
    <xf numFmtId="0" fontId="12" fillId="0" borderId="16" xfId="0" applyFont="1" applyBorder="1"/>
    <xf numFmtId="4" fontId="1" fillId="4" borderId="17" xfId="0" applyNumberFormat="1" applyFont="1" applyFill="1" applyBorder="1"/>
    <xf numFmtId="0" fontId="1" fillId="4" borderId="16" xfId="0" applyFont="1" applyFill="1" applyBorder="1" applyAlignment="1">
      <alignment horizontal="left" wrapText="1"/>
    </xf>
    <xf numFmtId="0" fontId="11" fillId="5" borderId="16" xfId="0" applyFont="1" applyFill="1" applyBorder="1" applyAlignment="1">
      <alignment horizontal="left" vertical="top" wrapText="1"/>
    </xf>
    <xf numFmtId="49" fontId="11" fillId="5" borderId="13" xfId="0" applyNumberFormat="1" applyFont="1" applyFill="1" applyBorder="1" applyAlignment="1">
      <alignment horizontal="left" wrapText="1"/>
    </xf>
    <xf numFmtId="49" fontId="9" fillId="5" borderId="14" xfId="0" applyNumberFormat="1" applyFont="1" applyFill="1" applyBorder="1" applyAlignment="1">
      <alignment horizontal="left"/>
    </xf>
    <xf numFmtId="49" fontId="11" fillId="5" borderId="14" xfId="0" applyNumberFormat="1" applyFont="1" applyFill="1" applyBorder="1"/>
    <xf numFmtId="4" fontId="11" fillId="5" borderId="15" xfId="0" applyNumberFormat="1" applyFont="1" applyFill="1" applyBorder="1"/>
    <xf numFmtId="49" fontId="10" fillId="4" borderId="22" xfId="0" applyNumberFormat="1" applyFont="1" applyFill="1" applyBorder="1" applyAlignment="1">
      <alignment horizontal="left"/>
    </xf>
    <xf numFmtId="49" fontId="10" fillId="4" borderId="23" xfId="0" applyNumberFormat="1" applyFont="1" applyFill="1" applyBorder="1" applyAlignment="1">
      <alignment horizontal="left"/>
    </xf>
    <xf numFmtId="49" fontId="1" fillId="0" borderId="23" xfId="0" applyNumberFormat="1" applyFont="1" applyBorder="1"/>
    <xf numFmtId="4" fontId="1" fillId="0" borderId="24" xfId="0" applyNumberFormat="1" applyFont="1" applyBorder="1"/>
    <xf numFmtId="0" fontId="15" fillId="5" borderId="9" xfId="0" applyFont="1" applyFill="1" applyBorder="1"/>
    <xf numFmtId="49" fontId="11" fillId="5" borderId="12" xfId="0" applyNumberFormat="1" applyFont="1" applyFill="1" applyBorder="1"/>
    <xf numFmtId="4" fontId="11" fillId="5" borderId="8" xfId="0" applyNumberFormat="1" applyFont="1" applyFill="1" applyBorder="1"/>
    <xf numFmtId="4" fontId="11" fillId="0" borderId="17" xfId="0" applyNumberFormat="1" applyFont="1" applyBorder="1" applyAlignment="1">
      <alignment horizontal="right" wrapText="1"/>
    </xf>
    <xf numFmtId="4" fontId="1" fillId="0" borderId="17" xfId="0" applyNumberFormat="1" applyFont="1" applyBorder="1" applyAlignment="1">
      <alignment horizontal="right" wrapText="1"/>
    </xf>
    <xf numFmtId="4" fontId="9" fillId="0" borderId="17" xfId="0" applyNumberFormat="1" applyFont="1" applyFill="1" applyBorder="1" applyAlignment="1">
      <alignment horizontal="right" wrapText="1"/>
    </xf>
    <xf numFmtId="4" fontId="10" fillId="0" borderId="17" xfId="0" applyNumberFormat="1" applyFont="1" applyFill="1" applyBorder="1" applyAlignment="1">
      <alignment horizontal="right" wrapText="1"/>
    </xf>
    <xf numFmtId="4" fontId="1" fillId="0" borderId="17" xfId="0" applyNumberFormat="1" applyFont="1" applyBorder="1" applyAlignment="1">
      <alignment horizontal="right"/>
    </xf>
    <xf numFmtId="49" fontId="11" fillId="0" borderId="16" xfId="0" applyNumberFormat="1" applyFont="1" applyBorder="1" applyAlignment="1">
      <alignment horizontal="left"/>
    </xf>
    <xf numFmtId="4" fontId="11" fillId="0" borderId="17" xfId="0" applyNumberFormat="1" applyFont="1" applyBorder="1" applyAlignment="1">
      <alignment horizontal="right"/>
    </xf>
    <xf numFmtId="49" fontId="9" fillId="0" borderId="16" xfId="0" applyNumberFormat="1" applyFont="1" applyFill="1" applyBorder="1" applyAlignment="1">
      <alignment horizontal="left" wrapText="1"/>
    </xf>
    <xf numFmtId="4" fontId="1" fillId="4" borderId="17" xfId="0" applyNumberFormat="1" applyFont="1" applyFill="1" applyBorder="1" applyAlignment="1">
      <alignment horizontal="right" wrapText="1"/>
    </xf>
    <xf numFmtId="49" fontId="11" fillId="5" borderId="16" xfId="0" applyNumberFormat="1" applyFont="1" applyFill="1" applyBorder="1" applyAlignment="1">
      <alignment horizontal="left"/>
    </xf>
    <xf numFmtId="4" fontId="11" fillId="5" borderId="17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left"/>
    </xf>
    <xf numFmtId="49" fontId="9" fillId="5" borderId="16" xfId="0" applyNumberFormat="1" applyFont="1" applyFill="1" applyBorder="1" applyAlignment="1">
      <alignment horizontal="left"/>
    </xf>
    <xf numFmtId="4" fontId="11" fillId="4" borderId="17" xfId="0" applyNumberFormat="1" applyFont="1" applyFill="1" applyBorder="1" applyAlignment="1">
      <alignment horizontal="right"/>
    </xf>
    <xf numFmtId="0" fontId="17" fillId="0" borderId="16" xfId="0" applyFont="1" applyBorder="1" applyAlignment="1">
      <alignment horizontal="left" wrapText="1"/>
    </xf>
    <xf numFmtId="4" fontId="17" fillId="0" borderId="17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 vertical="top" wrapText="1"/>
    </xf>
    <xf numFmtId="4" fontId="10" fillId="4" borderId="17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wrapText="1"/>
    </xf>
    <xf numFmtId="0" fontId="13" fillId="4" borderId="16" xfId="0" applyFont="1" applyFill="1" applyBorder="1" applyAlignment="1">
      <alignment horizontal="left" wrapText="1"/>
    </xf>
    <xf numFmtId="0" fontId="13" fillId="0" borderId="16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 wrapText="1"/>
    </xf>
    <xf numFmtId="0" fontId="9" fillId="0" borderId="16" xfId="0" applyFont="1" applyFill="1" applyBorder="1" applyAlignment="1">
      <alignment horizontal="left" wrapText="1"/>
    </xf>
    <xf numFmtId="4" fontId="9" fillId="5" borderId="17" xfId="0" applyNumberFormat="1" applyFont="1" applyFill="1" applyBorder="1" applyAlignment="1">
      <alignment horizontal="right"/>
    </xf>
    <xf numFmtId="4" fontId="11" fillId="5" borderId="17" xfId="0" applyNumberFormat="1" applyFont="1" applyFill="1" applyBorder="1" applyAlignment="1"/>
    <xf numFmtId="4" fontId="1" fillId="4" borderId="17" xfId="0" applyNumberFormat="1" applyFont="1" applyFill="1" applyBorder="1" applyAlignment="1"/>
    <xf numFmtId="4" fontId="1" fillId="0" borderId="17" xfId="0" applyNumberFormat="1" applyFont="1" applyBorder="1" applyAlignment="1"/>
    <xf numFmtId="4" fontId="11" fillId="5" borderId="17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vertical="top" wrapText="1"/>
    </xf>
    <xf numFmtId="49" fontId="1" fillId="0" borderId="23" xfId="0" applyNumberFormat="1" applyFont="1" applyBorder="1" applyAlignment="1">
      <alignment horizontal="left"/>
    </xf>
    <xf numFmtId="49" fontId="1" fillId="0" borderId="23" xfId="0" applyNumberFormat="1" applyFont="1" applyFill="1" applyBorder="1"/>
    <xf numFmtId="4" fontId="1" fillId="0" borderId="24" xfId="0" applyNumberFormat="1" applyFont="1" applyBorder="1" applyAlignment="1">
      <alignment horizontal="right" wrapText="1"/>
    </xf>
    <xf numFmtId="49" fontId="2" fillId="5" borderId="9" xfId="0" applyNumberFormat="1" applyFont="1" applyFill="1" applyBorder="1" applyAlignment="1">
      <alignment horizontal="left" wrapText="1"/>
    </xf>
    <xf numFmtId="49" fontId="15" fillId="5" borderId="12" xfId="0" applyNumberFormat="1" applyFont="1" applyFill="1" applyBorder="1"/>
    <xf numFmtId="0" fontId="15" fillId="5" borderId="12" xfId="0" applyFont="1" applyFill="1" applyBorder="1"/>
    <xf numFmtId="4" fontId="15" fillId="5" borderId="8" xfId="0" applyNumberFormat="1" applyFont="1" applyFill="1" applyBorder="1"/>
    <xf numFmtId="0" fontId="9" fillId="5" borderId="13" xfId="0" applyFont="1" applyFill="1" applyBorder="1" applyAlignment="1">
      <alignment horizontal="left"/>
    </xf>
    <xf numFmtId="4" fontId="9" fillId="5" borderId="15" xfId="0" applyNumberFormat="1" applyFont="1" applyFill="1" applyBorder="1" applyAlignment="1">
      <alignment horizontal="right" wrapText="1"/>
    </xf>
    <xf numFmtId="49" fontId="10" fillId="0" borderId="25" xfId="0" applyNumberFormat="1" applyFont="1" applyFill="1" applyBorder="1" applyAlignment="1">
      <alignment horizontal="left" wrapText="1"/>
    </xf>
    <xf numFmtId="49" fontId="10" fillId="4" borderId="23" xfId="0" applyNumberFormat="1" applyFont="1" applyFill="1" applyBorder="1" applyAlignment="1">
      <alignment horizontal="left" wrapText="1"/>
    </xf>
    <xf numFmtId="49" fontId="10" fillId="0" borderId="23" xfId="0" applyNumberFormat="1" applyFont="1" applyFill="1" applyBorder="1" applyAlignment="1">
      <alignment horizontal="left"/>
    </xf>
    <xf numFmtId="4" fontId="10" fillId="0" borderId="24" xfId="0" applyNumberFormat="1" applyFont="1" applyFill="1" applyBorder="1" applyAlignment="1">
      <alignment wrapText="1"/>
    </xf>
    <xf numFmtId="4" fontId="15" fillId="5" borderId="8" xfId="0" applyNumberFormat="1" applyFont="1" applyFill="1" applyBorder="1" applyAlignment="1"/>
    <xf numFmtId="49" fontId="10" fillId="4" borderId="11" xfId="0" applyNumberFormat="1" applyFont="1" applyFill="1" applyBorder="1"/>
    <xf numFmtId="4" fontId="10" fillId="4" borderId="17" xfId="0" applyNumberFormat="1" applyFont="1" applyFill="1" applyBorder="1"/>
    <xf numFmtId="4" fontId="11" fillId="0" borderId="17" xfId="0" applyNumberFormat="1" applyFont="1" applyBorder="1" applyAlignment="1"/>
    <xf numFmtId="0" fontId="13" fillId="0" borderId="16" xfId="0" applyFont="1" applyBorder="1" applyAlignment="1">
      <alignment wrapText="1"/>
    </xf>
    <xf numFmtId="0" fontId="1" fillId="0" borderId="0" xfId="0" applyFont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left"/>
    </xf>
    <xf numFmtId="49" fontId="1" fillId="0" borderId="27" xfId="0" applyNumberFormat="1" applyFont="1" applyBorder="1"/>
    <xf numFmtId="4" fontId="1" fillId="0" borderId="28" xfId="0" applyNumberFormat="1" applyFont="1" applyBorder="1"/>
    <xf numFmtId="0" fontId="8" fillId="0" borderId="0" xfId="0" applyFont="1" applyFill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9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9"/>
  <sheetViews>
    <sheetView topLeftCell="A87" workbookViewId="0">
      <selection activeCell="A97" sqref="A97"/>
    </sheetView>
  </sheetViews>
  <sheetFormatPr defaultRowHeight="15" x14ac:dyDescent="0.25"/>
  <cols>
    <col min="1" max="1" width="74.28515625" customWidth="1"/>
    <col min="2" max="2" width="16.85546875" customWidth="1"/>
    <col min="3" max="3" width="14.85546875" customWidth="1"/>
    <col min="4" max="4" width="12.5703125" customWidth="1"/>
    <col min="5" max="5" width="14.140625" customWidth="1"/>
    <col min="6" max="6" width="18.5703125" customWidth="1"/>
  </cols>
  <sheetData>
    <row r="1" spans="1:6" x14ac:dyDescent="0.25">
      <c r="A1" s="54"/>
      <c r="B1" s="54"/>
      <c r="C1" s="54"/>
      <c r="D1" s="54"/>
      <c r="E1" s="200" t="s">
        <v>309</v>
      </c>
    </row>
    <row r="2" spans="1:6" x14ac:dyDescent="0.25">
      <c r="A2" s="55"/>
      <c r="B2" s="55"/>
      <c r="C2" s="55"/>
      <c r="D2" s="56"/>
    </row>
    <row r="3" spans="1:6" x14ac:dyDescent="0.25">
      <c r="A3" s="57"/>
      <c r="B3" s="57"/>
      <c r="C3" s="57"/>
      <c r="D3" s="57"/>
    </row>
    <row r="4" spans="1:6" ht="55.5" customHeight="1" x14ac:dyDescent="0.25">
      <c r="A4" s="364" t="s">
        <v>51</v>
      </c>
      <c r="B4" s="364"/>
      <c r="C4" s="364"/>
      <c r="D4" s="364"/>
      <c r="E4" s="364"/>
    </row>
    <row r="5" spans="1:6" x14ac:dyDescent="0.25">
      <c r="A5" s="58"/>
      <c r="B5" s="58"/>
      <c r="C5" s="58"/>
      <c r="D5" s="58"/>
      <c r="E5" s="59"/>
    </row>
    <row r="6" spans="1:6" ht="35.25" customHeight="1" x14ac:dyDescent="0.25">
      <c r="A6" s="88" t="s">
        <v>1</v>
      </c>
      <c r="B6" s="88" t="s">
        <v>54</v>
      </c>
      <c r="C6" s="88" t="s">
        <v>55</v>
      </c>
      <c r="D6" s="88" t="s">
        <v>52</v>
      </c>
      <c r="E6" s="88" t="s">
        <v>53</v>
      </c>
      <c r="F6" s="89" t="s">
        <v>56</v>
      </c>
    </row>
    <row r="7" spans="1:6" ht="35.25" customHeight="1" x14ac:dyDescent="0.25">
      <c r="A7" s="150" t="s">
        <v>222</v>
      </c>
      <c r="B7" s="97" t="s">
        <v>99</v>
      </c>
      <c r="C7" s="97" t="s">
        <v>60</v>
      </c>
      <c r="D7" s="97" t="s">
        <v>61</v>
      </c>
      <c r="E7" s="97" t="s">
        <v>78</v>
      </c>
      <c r="F7" s="166">
        <f>F8+F12+F18+F29+F32+F40+F38</f>
        <v>42804.67</v>
      </c>
    </row>
    <row r="8" spans="1:6" ht="54" customHeight="1" x14ac:dyDescent="0.25">
      <c r="A8" s="75" t="s">
        <v>92</v>
      </c>
      <c r="B8" s="71" t="s">
        <v>99</v>
      </c>
      <c r="C8" s="71" t="s">
        <v>60</v>
      </c>
      <c r="D8" s="71" t="s">
        <v>61</v>
      </c>
      <c r="E8" s="71" t="s">
        <v>77</v>
      </c>
      <c r="F8" s="126">
        <f>F10</f>
        <v>1923</v>
      </c>
    </row>
    <row r="9" spans="1:6" ht="36.75" customHeight="1" x14ac:dyDescent="0.25">
      <c r="A9" s="66" t="s">
        <v>82</v>
      </c>
      <c r="B9" s="61" t="s">
        <v>101</v>
      </c>
      <c r="C9" s="61" t="s">
        <v>60</v>
      </c>
      <c r="D9" s="61" t="s">
        <v>61</v>
      </c>
      <c r="E9" s="61" t="s">
        <v>77</v>
      </c>
      <c r="F9" s="120">
        <f>F10</f>
        <v>1923</v>
      </c>
    </row>
    <row r="10" spans="1:6" x14ac:dyDescent="0.25">
      <c r="A10" s="65" t="s">
        <v>95</v>
      </c>
      <c r="B10" s="65" t="s">
        <v>98</v>
      </c>
      <c r="C10" s="61" t="s">
        <v>60</v>
      </c>
      <c r="D10" s="61" t="s">
        <v>61</v>
      </c>
      <c r="E10" s="61" t="s">
        <v>77</v>
      </c>
      <c r="F10" s="120">
        <f>F11</f>
        <v>1923</v>
      </c>
    </row>
    <row r="11" spans="1:6" ht="63" customHeight="1" x14ac:dyDescent="0.25">
      <c r="A11" s="73" t="s">
        <v>94</v>
      </c>
      <c r="B11" s="65" t="s">
        <v>98</v>
      </c>
      <c r="C11" s="61" t="s">
        <v>93</v>
      </c>
      <c r="D11" s="61" t="s">
        <v>61</v>
      </c>
      <c r="E11" s="61" t="s">
        <v>77</v>
      </c>
      <c r="F11" s="120">
        <v>1923</v>
      </c>
    </row>
    <row r="12" spans="1:6" ht="43.5" customHeight="1" x14ac:dyDescent="0.25">
      <c r="A12" s="66" t="s">
        <v>100</v>
      </c>
      <c r="B12" s="61" t="s">
        <v>99</v>
      </c>
      <c r="C12" s="61" t="s">
        <v>60</v>
      </c>
      <c r="D12" s="61" t="s">
        <v>61</v>
      </c>
      <c r="E12" s="61" t="s">
        <v>79</v>
      </c>
      <c r="F12" s="120">
        <f>F13</f>
        <v>10760</v>
      </c>
    </row>
    <row r="13" spans="1:6" ht="26.25" customHeight="1" x14ac:dyDescent="0.25">
      <c r="A13" s="66" t="s">
        <v>82</v>
      </c>
      <c r="B13" s="61" t="s">
        <v>101</v>
      </c>
      <c r="C13" s="61" t="s">
        <v>60</v>
      </c>
      <c r="D13" s="61" t="s">
        <v>61</v>
      </c>
      <c r="E13" s="61" t="s">
        <v>79</v>
      </c>
      <c r="F13" s="120">
        <f>F14</f>
        <v>10760</v>
      </c>
    </row>
    <row r="14" spans="1:6" x14ac:dyDescent="0.25">
      <c r="A14" s="65" t="s">
        <v>102</v>
      </c>
      <c r="B14" s="65" t="s">
        <v>96</v>
      </c>
      <c r="C14" s="61" t="s">
        <v>60</v>
      </c>
      <c r="D14" s="61" t="s">
        <v>61</v>
      </c>
      <c r="E14" s="61" t="s">
        <v>79</v>
      </c>
      <c r="F14" s="120">
        <f>F15+F16+F17</f>
        <v>10760</v>
      </c>
    </row>
    <row r="15" spans="1:6" ht="67.5" customHeight="1" x14ac:dyDescent="0.25">
      <c r="A15" s="73" t="s">
        <v>94</v>
      </c>
      <c r="B15" s="65" t="s">
        <v>96</v>
      </c>
      <c r="C15" s="61" t="s">
        <v>93</v>
      </c>
      <c r="D15" s="61" t="s">
        <v>61</v>
      </c>
      <c r="E15" s="61" t="s">
        <v>79</v>
      </c>
      <c r="F15" s="120">
        <v>4883</v>
      </c>
    </row>
    <row r="16" spans="1:6" ht="29.25" x14ac:dyDescent="0.25">
      <c r="A16" s="73" t="s">
        <v>103</v>
      </c>
      <c r="B16" s="65" t="s">
        <v>96</v>
      </c>
      <c r="C16" s="61" t="s">
        <v>91</v>
      </c>
      <c r="D16" s="61" t="s">
        <v>61</v>
      </c>
      <c r="E16" s="61" t="s">
        <v>79</v>
      </c>
      <c r="F16" s="120">
        <v>5697</v>
      </c>
    </row>
    <row r="17" spans="1:6" x14ac:dyDescent="0.25">
      <c r="A17" s="73" t="s">
        <v>104</v>
      </c>
      <c r="B17" s="65" t="s">
        <v>96</v>
      </c>
      <c r="C17" s="61" t="s">
        <v>97</v>
      </c>
      <c r="D17" s="61" t="s">
        <v>61</v>
      </c>
      <c r="E17" s="61" t="s">
        <v>79</v>
      </c>
      <c r="F17" s="120">
        <v>180</v>
      </c>
    </row>
    <row r="18" spans="1:6" ht="45" x14ac:dyDescent="0.25">
      <c r="A18" s="75" t="s">
        <v>105</v>
      </c>
      <c r="B18" s="71" t="s">
        <v>171</v>
      </c>
      <c r="C18" s="71" t="s">
        <v>60</v>
      </c>
      <c r="D18" s="71" t="s">
        <v>61</v>
      </c>
      <c r="E18" s="71" t="s">
        <v>106</v>
      </c>
      <c r="F18" s="167">
        <f>F19+F22</f>
        <v>10661.000000000002</v>
      </c>
    </row>
    <row r="19" spans="1:6" ht="30" x14ac:dyDescent="0.25">
      <c r="A19" s="177" t="s">
        <v>321</v>
      </c>
      <c r="B19" s="61" t="s">
        <v>135</v>
      </c>
      <c r="C19" s="61" t="s">
        <v>60</v>
      </c>
      <c r="D19" s="61" t="s">
        <v>61</v>
      </c>
      <c r="E19" s="61" t="s">
        <v>106</v>
      </c>
      <c r="F19" s="168" t="str">
        <f>F20</f>
        <v>255,7</v>
      </c>
    </row>
    <row r="20" spans="1:6" x14ac:dyDescent="0.25">
      <c r="A20" s="66" t="s">
        <v>174</v>
      </c>
      <c r="B20" s="61" t="s">
        <v>172</v>
      </c>
      <c r="C20" s="61" t="s">
        <v>60</v>
      </c>
      <c r="D20" s="61" t="s">
        <v>61</v>
      </c>
      <c r="E20" s="61" t="s">
        <v>106</v>
      </c>
      <c r="F20" s="168" t="str">
        <f>F21</f>
        <v>255,7</v>
      </c>
    </row>
    <row r="21" spans="1:6" ht="57.75" x14ac:dyDescent="0.25">
      <c r="A21" s="73" t="s">
        <v>94</v>
      </c>
      <c r="B21" s="61" t="s">
        <v>172</v>
      </c>
      <c r="C21" s="61" t="s">
        <v>93</v>
      </c>
      <c r="D21" s="61" t="s">
        <v>61</v>
      </c>
      <c r="E21" s="61" t="s">
        <v>106</v>
      </c>
      <c r="F21" s="168" t="s">
        <v>175</v>
      </c>
    </row>
    <row r="22" spans="1:6" x14ac:dyDescent="0.25">
      <c r="A22" s="66" t="s">
        <v>82</v>
      </c>
      <c r="B22" s="61" t="s">
        <v>101</v>
      </c>
      <c r="C22" s="61" t="s">
        <v>60</v>
      </c>
      <c r="D22" s="61" t="s">
        <v>61</v>
      </c>
      <c r="E22" s="61" t="s">
        <v>106</v>
      </c>
      <c r="F22" s="152">
        <f>F23+F27</f>
        <v>10405.300000000001</v>
      </c>
    </row>
    <row r="23" spans="1:6" x14ac:dyDescent="0.25">
      <c r="A23" s="65" t="s">
        <v>102</v>
      </c>
      <c r="B23" s="65" t="s">
        <v>96</v>
      </c>
      <c r="C23" s="61" t="s">
        <v>60</v>
      </c>
      <c r="D23" s="61" t="s">
        <v>61</v>
      </c>
      <c r="E23" s="61" t="s">
        <v>106</v>
      </c>
      <c r="F23" s="146">
        <f>F24+F25+F26</f>
        <v>10149.6</v>
      </c>
    </row>
    <row r="24" spans="1:6" ht="57.75" x14ac:dyDescent="0.25">
      <c r="A24" s="73" t="s">
        <v>94</v>
      </c>
      <c r="B24" s="65" t="s">
        <v>96</v>
      </c>
      <c r="C24" s="61" t="s">
        <v>93</v>
      </c>
      <c r="D24" s="61" t="s">
        <v>61</v>
      </c>
      <c r="E24" s="61" t="s">
        <v>106</v>
      </c>
      <c r="F24" s="146">
        <f>Лист7!G18+Лист7!G59+Лист7!G109+Лист7!G179</f>
        <v>6124.4000000000005</v>
      </c>
    </row>
    <row r="25" spans="1:6" ht="29.25" x14ac:dyDescent="0.25">
      <c r="A25" s="73" t="s">
        <v>103</v>
      </c>
      <c r="B25" s="65" t="s">
        <v>96</v>
      </c>
      <c r="C25" s="61" t="s">
        <v>91</v>
      </c>
      <c r="D25" s="61" t="s">
        <v>61</v>
      </c>
      <c r="E25" s="61" t="s">
        <v>106</v>
      </c>
      <c r="F25" s="146">
        <v>3965.2</v>
      </c>
    </row>
    <row r="26" spans="1:6" x14ac:dyDescent="0.25">
      <c r="A26" s="73" t="s">
        <v>104</v>
      </c>
      <c r="B26" s="65" t="s">
        <v>96</v>
      </c>
      <c r="C26" s="61" t="s">
        <v>97</v>
      </c>
      <c r="D26" s="61" t="s">
        <v>61</v>
      </c>
      <c r="E26" s="61" t="s">
        <v>106</v>
      </c>
      <c r="F26" s="146">
        <v>60</v>
      </c>
    </row>
    <row r="27" spans="1:6" ht="29.25" x14ac:dyDescent="0.25">
      <c r="A27" s="63" t="s">
        <v>190</v>
      </c>
      <c r="B27" s="65" t="s">
        <v>189</v>
      </c>
      <c r="C27" s="61" t="s">
        <v>60</v>
      </c>
      <c r="D27" s="61" t="s">
        <v>61</v>
      </c>
      <c r="E27" s="61" t="s">
        <v>106</v>
      </c>
      <c r="F27" s="146">
        <f>F28</f>
        <v>255.7</v>
      </c>
    </row>
    <row r="28" spans="1:6" ht="57.75" x14ac:dyDescent="0.25">
      <c r="A28" s="73" t="s">
        <v>94</v>
      </c>
      <c r="B28" s="65" t="s">
        <v>189</v>
      </c>
      <c r="C28" s="61" t="s">
        <v>93</v>
      </c>
      <c r="D28" s="61" t="s">
        <v>61</v>
      </c>
      <c r="E28" s="61" t="s">
        <v>106</v>
      </c>
      <c r="F28" s="146">
        <v>255.7</v>
      </c>
    </row>
    <row r="29" spans="1:6" x14ac:dyDescent="0.25">
      <c r="A29" s="64" t="s">
        <v>87</v>
      </c>
      <c r="B29" s="71" t="s">
        <v>63</v>
      </c>
      <c r="C29" s="71" t="s">
        <v>60</v>
      </c>
      <c r="D29" s="71" t="s">
        <v>61</v>
      </c>
      <c r="E29" s="71" t="s">
        <v>86</v>
      </c>
      <c r="F29" s="145">
        <f>F30</f>
        <v>13.2</v>
      </c>
    </row>
    <row r="30" spans="1:6" ht="29.25" x14ac:dyDescent="0.25">
      <c r="A30" s="63" t="s">
        <v>88</v>
      </c>
      <c r="B30" s="65" t="s">
        <v>89</v>
      </c>
      <c r="C30" s="61" t="s">
        <v>60</v>
      </c>
      <c r="D30" s="61" t="s">
        <v>61</v>
      </c>
      <c r="E30" s="61" t="s">
        <v>86</v>
      </c>
      <c r="F30" s="146">
        <f>F31</f>
        <v>13.2</v>
      </c>
    </row>
    <row r="31" spans="1:6" ht="29.25" x14ac:dyDescent="0.25">
      <c r="A31" s="73" t="s">
        <v>90</v>
      </c>
      <c r="B31" s="65" t="s">
        <v>89</v>
      </c>
      <c r="C31" s="61" t="s">
        <v>91</v>
      </c>
      <c r="D31" s="61" t="s">
        <v>61</v>
      </c>
      <c r="E31" s="61" t="s">
        <v>86</v>
      </c>
      <c r="F31" s="146">
        <v>13.2</v>
      </c>
    </row>
    <row r="32" spans="1:6" ht="48.75" customHeight="1" x14ac:dyDescent="0.25">
      <c r="A32" s="75" t="s">
        <v>109</v>
      </c>
      <c r="B32" s="71" t="s">
        <v>107</v>
      </c>
      <c r="C32" s="71" t="s">
        <v>60</v>
      </c>
      <c r="D32" s="71" t="s">
        <v>61</v>
      </c>
      <c r="E32" s="71" t="s">
        <v>108</v>
      </c>
      <c r="F32" s="145">
        <f>F33</f>
        <v>7073.5</v>
      </c>
    </row>
    <row r="33" spans="1:6" x14ac:dyDescent="0.25">
      <c r="A33" s="66" t="s">
        <v>82</v>
      </c>
      <c r="B33" s="61" t="s">
        <v>101</v>
      </c>
      <c r="C33" s="61" t="s">
        <v>60</v>
      </c>
      <c r="D33" s="61" t="s">
        <v>61</v>
      </c>
      <c r="E33" s="61" t="s">
        <v>108</v>
      </c>
      <c r="F33" s="146">
        <f>F34</f>
        <v>7073.5</v>
      </c>
    </row>
    <row r="34" spans="1:6" x14ac:dyDescent="0.25">
      <c r="A34" s="65" t="s">
        <v>102</v>
      </c>
      <c r="B34" s="65" t="s">
        <v>96</v>
      </c>
      <c r="C34" s="61" t="s">
        <v>60</v>
      </c>
      <c r="D34" s="61" t="s">
        <v>61</v>
      </c>
      <c r="E34" s="61" t="s">
        <v>108</v>
      </c>
      <c r="F34" s="146">
        <f>F35+F36+F37</f>
        <v>7073.5</v>
      </c>
    </row>
    <row r="35" spans="1:6" ht="57.75" x14ac:dyDescent="0.25">
      <c r="A35" s="73" t="s">
        <v>94</v>
      </c>
      <c r="B35" s="65" t="s">
        <v>96</v>
      </c>
      <c r="C35" s="61" t="s">
        <v>93</v>
      </c>
      <c r="D35" s="61" t="s">
        <v>61</v>
      </c>
      <c r="E35" s="61" t="s">
        <v>108</v>
      </c>
      <c r="F35" s="146">
        <v>5566</v>
      </c>
    </row>
    <row r="36" spans="1:6" ht="29.25" x14ac:dyDescent="0.25">
      <c r="A36" s="73" t="s">
        <v>103</v>
      </c>
      <c r="B36" s="65" t="s">
        <v>96</v>
      </c>
      <c r="C36" s="61" t="s">
        <v>91</v>
      </c>
      <c r="D36" s="61" t="s">
        <v>61</v>
      </c>
      <c r="E36" s="61" t="s">
        <v>108</v>
      </c>
      <c r="F36" s="146">
        <v>1500</v>
      </c>
    </row>
    <row r="37" spans="1:6" x14ac:dyDescent="0.25">
      <c r="A37" s="73" t="s">
        <v>104</v>
      </c>
      <c r="B37" s="65" t="s">
        <v>96</v>
      </c>
      <c r="C37" s="61" t="s">
        <v>97</v>
      </c>
      <c r="D37" s="61" t="s">
        <v>61</v>
      </c>
      <c r="E37" s="61" t="s">
        <v>108</v>
      </c>
      <c r="F37" s="146">
        <v>7.5</v>
      </c>
    </row>
    <row r="38" spans="1:6" x14ac:dyDescent="0.25">
      <c r="A38" s="74" t="s">
        <v>166</v>
      </c>
      <c r="B38" s="71" t="s">
        <v>259</v>
      </c>
      <c r="C38" s="71" t="s">
        <v>60</v>
      </c>
      <c r="D38" s="71" t="s">
        <v>61</v>
      </c>
      <c r="E38" s="71" t="s">
        <v>180</v>
      </c>
      <c r="F38" s="124">
        <v>3838.6</v>
      </c>
    </row>
    <row r="39" spans="1:6" ht="18" customHeight="1" x14ac:dyDescent="0.25">
      <c r="A39" s="73" t="s">
        <v>104</v>
      </c>
      <c r="B39" s="61" t="s">
        <v>259</v>
      </c>
      <c r="C39" s="61" t="s">
        <v>97</v>
      </c>
      <c r="D39" s="61" t="s">
        <v>61</v>
      </c>
      <c r="E39" s="61" t="s">
        <v>180</v>
      </c>
      <c r="F39" s="123">
        <v>3838.6</v>
      </c>
    </row>
    <row r="40" spans="1:6" x14ac:dyDescent="0.25">
      <c r="A40" s="75" t="s">
        <v>111</v>
      </c>
      <c r="B40" s="71" t="s">
        <v>107</v>
      </c>
      <c r="C40" s="71" t="s">
        <v>60</v>
      </c>
      <c r="D40" s="71" t="s">
        <v>61</v>
      </c>
      <c r="E40" s="71" t="s">
        <v>110</v>
      </c>
      <c r="F40" s="145">
        <f>F46+F51+F41</f>
        <v>8535.3700000000008</v>
      </c>
    </row>
    <row r="41" spans="1:6" ht="30" x14ac:dyDescent="0.25">
      <c r="A41" s="181" t="s">
        <v>272</v>
      </c>
      <c r="B41" s="82" t="s">
        <v>276</v>
      </c>
      <c r="C41" s="71" t="s">
        <v>60</v>
      </c>
      <c r="D41" s="71" t="s">
        <v>61</v>
      </c>
      <c r="E41" s="71" t="s">
        <v>110</v>
      </c>
      <c r="F41" s="124">
        <f>F42</f>
        <v>477.1</v>
      </c>
    </row>
    <row r="42" spans="1:6" ht="30" x14ac:dyDescent="0.25">
      <c r="A42" s="181" t="s">
        <v>273</v>
      </c>
      <c r="B42" s="82" t="s">
        <v>277</v>
      </c>
      <c r="C42" s="71" t="s">
        <v>60</v>
      </c>
      <c r="D42" s="71" t="s">
        <v>61</v>
      </c>
      <c r="E42" s="71" t="s">
        <v>110</v>
      </c>
      <c r="F42" s="124">
        <f>F43</f>
        <v>477.1</v>
      </c>
    </row>
    <row r="43" spans="1:6" ht="43.5" x14ac:dyDescent="0.25">
      <c r="A43" s="144" t="s">
        <v>274</v>
      </c>
      <c r="B43" s="84" t="s">
        <v>278</v>
      </c>
      <c r="C43" s="61" t="s">
        <v>60</v>
      </c>
      <c r="D43" s="61" t="s">
        <v>61</v>
      </c>
      <c r="E43" s="61" t="s">
        <v>110</v>
      </c>
      <c r="F43" s="123">
        <f>F44</f>
        <v>477.1</v>
      </c>
    </row>
    <row r="44" spans="1:6" ht="29.25" x14ac:dyDescent="0.25">
      <c r="A44" s="144" t="s">
        <v>275</v>
      </c>
      <c r="B44" s="84" t="s">
        <v>279</v>
      </c>
      <c r="C44" s="61" t="s">
        <v>60</v>
      </c>
      <c r="D44" s="61" t="s">
        <v>61</v>
      </c>
      <c r="E44" s="61" t="s">
        <v>110</v>
      </c>
      <c r="F44" s="123">
        <f>F45</f>
        <v>477.1</v>
      </c>
    </row>
    <row r="45" spans="1:6" ht="57.75" x14ac:dyDescent="0.25">
      <c r="A45" s="73" t="s">
        <v>94</v>
      </c>
      <c r="B45" s="84" t="s">
        <v>279</v>
      </c>
      <c r="C45" s="61" t="s">
        <v>93</v>
      </c>
      <c r="D45" s="61" t="s">
        <v>61</v>
      </c>
      <c r="E45" s="61" t="s">
        <v>110</v>
      </c>
      <c r="F45" s="123">
        <v>477.1</v>
      </c>
    </row>
    <row r="46" spans="1:6" ht="30" x14ac:dyDescent="0.25">
      <c r="A46" s="162" t="s">
        <v>116</v>
      </c>
      <c r="B46" s="164" t="s">
        <v>117</v>
      </c>
      <c r="C46" s="71" t="s">
        <v>60</v>
      </c>
      <c r="D46" s="71" t="s">
        <v>61</v>
      </c>
      <c r="E46" s="71" t="s">
        <v>110</v>
      </c>
      <c r="F46" s="145">
        <f>F47</f>
        <v>50.7</v>
      </c>
    </row>
    <row r="47" spans="1:6" x14ac:dyDescent="0.25">
      <c r="A47" s="162" t="s">
        <v>118</v>
      </c>
      <c r="B47" s="164" t="s">
        <v>123</v>
      </c>
      <c r="C47" s="71" t="s">
        <v>60</v>
      </c>
      <c r="D47" s="71" t="s">
        <v>61</v>
      </c>
      <c r="E47" s="71" t="s">
        <v>110</v>
      </c>
      <c r="F47" s="145">
        <f>F50</f>
        <v>50.7</v>
      </c>
    </row>
    <row r="48" spans="1:6" ht="29.25" x14ac:dyDescent="0.25">
      <c r="A48" s="63" t="s">
        <v>119</v>
      </c>
      <c r="B48" s="65" t="s">
        <v>121</v>
      </c>
      <c r="C48" s="61" t="s">
        <v>60</v>
      </c>
      <c r="D48" s="61" t="s">
        <v>61</v>
      </c>
      <c r="E48" s="61" t="s">
        <v>110</v>
      </c>
      <c r="F48" s="146">
        <f>F49</f>
        <v>50.7</v>
      </c>
    </row>
    <row r="49" spans="1:6" ht="29.25" x14ac:dyDescent="0.25">
      <c r="A49" s="63" t="s">
        <v>120</v>
      </c>
      <c r="B49" s="65" t="s">
        <v>122</v>
      </c>
      <c r="C49" s="61" t="s">
        <v>60</v>
      </c>
      <c r="D49" s="61" t="s">
        <v>61</v>
      </c>
      <c r="E49" s="61" t="s">
        <v>110</v>
      </c>
      <c r="F49" s="146">
        <f>F50</f>
        <v>50.7</v>
      </c>
    </row>
    <row r="50" spans="1:6" ht="29.25" x14ac:dyDescent="0.25">
      <c r="A50" s="73" t="s">
        <v>103</v>
      </c>
      <c r="B50" s="65" t="s">
        <v>122</v>
      </c>
      <c r="C50" s="61" t="s">
        <v>91</v>
      </c>
      <c r="D50" s="61" t="s">
        <v>61</v>
      </c>
      <c r="E50" s="61" t="s">
        <v>110</v>
      </c>
      <c r="F50" s="146">
        <v>50.7</v>
      </c>
    </row>
    <row r="51" spans="1:6" x14ac:dyDescent="0.25">
      <c r="A51" s="66" t="s">
        <v>82</v>
      </c>
      <c r="B51" s="61" t="s">
        <v>101</v>
      </c>
      <c r="C51" s="61" t="s">
        <v>60</v>
      </c>
      <c r="D51" s="61" t="s">
        <v>61</v>
      </c>
      <c r="E51" s="61" t="s">
        <v>110</v>
      </c>
      <c r="F51" s="146">
        <f>F52+F56+F59+F61+F63+F65+F67+F70+F73</f>
        <v>8007.5700000000015</v>
      </c>
    </row>
    <row r="52" spans="1:6" ht="25.5" customHeight="1" x14ac:dyDescent="0.25">
      <c r="A52" s="65" t="s">
        <v>102</v>
      </c>
      <c r="B52" s="65" t="s">
        <v>96</v>
      </c>
      <c r="C52" s="61" t="s">
        <v>60</v>
      </c>
      <c r="D52" s="61" t="s">
        <v>61</v>
      </c>
      <c r="E52" s="61" t="s">
        <v>110</v>
      </c>
      <c r="F52" s="120">
        <f>F53+F54+F55</f>
        <v>4242.2000000000007</v>
      </c>
    </row>
    <row r="53" spans="1:6" ht="57.75" x14ac:dyDescent="0.25">
      <c r="A53" s="73" t="s">
        <v>94</v>
      </c>
      <c r="B53" s="65" t="s">
        <v>96</v>
      </c>
      <c r="C53" s="61" t="s">
        <v>93</v>
      </c>
      <c r="D53" s="61" t="s">
        <v>61</v>
      </c>
      <c r="E53" s="61" t="s">
        <v>110</v>
      </c>
      <c r="F53" s="120">
        <v>2062.9</v>
      </c>
    </row>
    <row r="54" spans="1:6" ht="29.25" x14ac:dyDescent="0.25">
      <c r="A54" s="73" t="s">
        <v>103</v>
      </c>
      <c r="B54" s="65" t="s">
        <v>96</v>
      </c>
      <c r="C54" s="61" t="s">
        <v>91</v>
      </c>
      <c r="D54" s="61" t="s">
        <v>61</v>
      </c>
      <c r="E54" s="61" t="s">
        <v>110</v>
      </c>
      <c r="F54" s="120">
        <v>2174.8000000000002</v>
      </c>
    </row>
    <row r="55" spans="1:6" x14ac:dyDescent="0.25">
      <c r="A55" s="73" t="s">
        <v>104</v>
      </c>
      <c r="B55" s="65" t="s">
        <v>96</v>
      </c>
      <c r="C55" s="61" t="s">
        <v>97</v>
      </c>
      <c r="D55" s="61" t="s">
        <v>61</v>
      </c>
      <c r="E55" s="61" t="s">
        <v>110</v>
      </c>
      <c r="F55" s="146">
        <v>4.5</v>
      </c>
    </row>
    <row r="56" spans="1:6" x14ac:dyDescent="0.25">
      <c r="A56" s="73" t="s">
        <v>206</v>
      </c>
      <c r="B56" s="65" t="s">
        <v>205</v>
      </c>
      <c r="C56" s="61" t="s">
        <v>60</v>
      </c>
      <c r="D56" s="61" t="s">
        <v>61</v>
      </c>
      <c r="E56" s="61" t="s">
        <v>110</v>
      </c>
      <c r="F56" s="120">
        <f>F57+F58</f>
        <v>1332</v>
      </c>
    </row>
    <row r="57" spans="1:6" ht="57.75" x14ac:dyDescent="0.25">
      <c r="A57" s="73" t="s">
        <v>94</v>
      </c>
      <c r="B57" s="65" t="s">
        <v>205</v>
      </c>
      <c r="C57" s="61" t="s">
        <v>93</v>
      </c>
      <c r="D57" s="61" t="s">
        <v>61</v>
      </c>
      <c r="E57" s="61" t="s">
        <v>110</v>
      </c>
      <c r="F57" s="120">
        <v>1265</v>
      </c>
    </row>
    <row r="58" spans="1:6" ht="29.25" x14ac:dyDescent="0.25">
      <c r="A58" s="73" t="s">
        <v>103</v>
      </c>
      <c r="B58" s="65" t="s">
        <v>205</v>
      </c>
      <c r="C58" s="61" t="s">
        <v>91</v>
      </c>
      <c r="D58" s="61" t="s">
        <v>61</v>
      </c>
      <c r="E58" s="61" t="s">
        <v>110</v>
      </c>
      <c r="F58" s="120">
        <v>67</v>
      </c>
    </row>
    <row r="59" spans="1:6" ht="43.5" x14ac:dyDescent="0.25">
      <c r="A59" s="63" t="s">
        <v>126</v>
      </c>
      <c r="B59" s="65" t="s">
        <v>129</v>
      </c>
      <c r="C59" s="61" t="s">
        <v>60</v>
      </c>
      <c r="D59" s="61" t="s">
        <v>61</v>
      </c>
      <c r="E59" s="61" t="s">
        <v>110</v>
      </c>
      <c r="F59" s="120">
        <f>F60</f>
        <v>273.60000000000002</v>
      </c>
    </row>
    <row r="60" spans="1:6" ht="57.75" x14ac:dyDescent="0.25">
      <c r="A60" s="73" t="s">
        <v>94</v>
      </c>
      <c r="B60" s="65" t="s">
        <v>129</v>
      </c>
      <c r="C60" s="61" t="s">
        <v>93</v>
      </c>
      <c r="D60" s="61" t="s">
        <v>61</v>
      </c>
      <c r="E60" s="61" t="s">
        <v>110</v>
      </c>
      <c r="F60" s="120">
        <v>273.60000000000002</v>
      </c>
    </row>
    <row r="61" spans="1:6" ht="29.25" x14ac:dyDescent="0.25">
      <c r="A61" s="80" t="s">
        <v>127</v>
      </c>
      <c r="B61" s="81" t="s">
        <v>130</v>
      </c>
      <c r="C61" s="61" t="s">
        <v>60</v>
      </c>
      <c r="D61" s="61" t="s">
        <v>61</v>
      </c>
      <c r="E61" s="61" t="s">
        <v>110</v>
      </c>
      <c r="F61" s="120">
        <f>F62</f>
        <v>245</v>
      </c>
    </row>
    <row r="62" spans="1:6" ht="57.75" x14ac:dyDescent="0.25">
      <c r="A62" s="80" t="s">
        <v>94</v>
      </c>
      <c r="B62" s="81" t="s">
        <v>130</v>
      </c>
      <c r="C62" s="61" t="s">
        <v>93</v>
      </c>
      <c r="D62" s="61" t="s">
        <v>61</v>
      </c>
      <c r="E62" s="61" t="s">
        <v>110</v>
      </c>
      <c r="F62" s="120">
        <v>245</v>
      </c>
    </row>
    <row r="63" spans="1:6" ht="43.5" x14ac:dyDescent="0.25">
      <c r="A63" s="80" t="s">
        <v>128</v>
      </c>
      <c r="B63" s="81" t="s">
        <v>131</v>
      </c>
      <c r="C63" s="61" t="s">
        <v>60</v>
      </c>
      <c r="D63" s="61" t="s">
        <v>61</v>
      </c>
      <c r="E63" s="61" t="s">
        <v>110</v>
      </c>
      <c r="F63" s="120">
        <f>F64</f>
        <v>0.37</v>
      </c>
    </row>
    <row r="64" spans="1:6" ht="57.75" x14ac:dyDescent="0.25">
      <c r="A64" s="73" t="s">
        <v>94</v>
      </c>
      <c r="B64" s="81" t="s">
        <v>131</v>
      </c>
      <c r="C64" s="61" t="s">
        <v>93</v>
      </c>
      <c r="D64" s="61" t="s">
        <v>61</v>
      </c>
      <c r="E64" s="61" t="s">
        <v>110</v>
      </c>
      <c r="F64" s="120">
        <v>0.37</v>
      </c>
    </row>
    <row r="65" spans="1:6" x14ac:dyDescent="0.25">
      <c r="A65" s="63" t="s">
        <v>113</v>
      </c>
      <c r="B65" s="61" t="s">
        <v>112</v>
      </c>
      <c r="C65" s="61" t="s">
        <v>60</v>
      </c>
      <c r="D65" s="61" t="s">
        <v>61</v>
      </c>
      <c r="E65" s="61" t="s">
        <v>110</v>
      </c>
      <c r="F65" s="146">
        <f>F66</f>
        <v>332</v>
      </c>
    </row>
    <row r="66" spans="1:6" x14ac:dyDescent="0.25">
      <c r="A66" s="73" t="s">
        <v>104</v>
      </c>
      <c r="B66" s="61" t="s">
        <v>112</v>
      </c>
      <c r="C66" s="61" t="s">
        <v>97</v>
      </c>
      <c r="D66" s="61" t="s">
        <v>61</v>
      </c>
      <c r="E66" s="61" t="s">
        <v>110</v>
      </c>
      <c r="F66" s="146">
        <v>332</v>
      </c>
    </row>
    <row r="67" spans="1:6" x14ac:dyDescent="0.25">
      <c r="A67" s="76" t="s">
        <v>115</v>
      </c>
      <c r="B67" s="61" t="s">
        <v>114</v>
      </c>
      <c r="C67" s="61" t="s">
        <v>60</v>
      </c>
      <c r="D67" s="61" t="s">
        <v>61</v>
      </c>
      <c r="E67" s="61" t="s">
        <v>110</v>
      </c>
      <c r="F67" s="120">
        <f>F68+F69</f>
        <v>459.5</v>
      </c>
    </row>
    <row r="68" spans="1:6" ht="57.75" x14ac:dyDescent="0.25">
      <c r="A68" s="73" t="s">
        <v>94</v>
      </c>
      <c r="B68" s="61" t="s">
        <v>114</v>
      </c>
      <c r="C68" s="61" t="s">
        <v>93</v>
      </c>
      <c r="D68" s="61" t="s">
        <v>61</v>
      </c>
      <c r="E68" s="61" t="s">
        <v>110</v>
      </c>
      <c r="F68" s="120">
        <v>314.5</v>
      </c>
    </row>
    <row r="69" spans="1:6" ht="29.25" x14ac:dyDescent="0.25">
      <c r="A69" s="73" t="s">
        <v>103</v>
      </c>
      <c r="B69" s="61" t="s">
        <v>114</v>
      </c>
      <c r="C69" s="61" t="s">
        <v>91</v>
      </c>
      <c r="D69" s="61" t="s">
        <v>61</v>
      </c>
      <c r="E69" s="61" t="s">
        <v>110</v>
      </c>
      <c r="F69" s="120">
        <v>145</v>
      </c>
    </row>
    <row r="70" spans="1:6" x14ac:dyDescent="0.25">
      <c r="A70" s="73" t="s">
        <v>125</v>
      </c>
      <c r="B70" s="61" t="s">
        <v>124</v>
      </c>
      <c r="C70" s="61" t="s">
        <v>60</v>
      </c>
      <c r="D70" s="61" t="s">
        <v>61</v>
      </c>
      <c r="E70" s="61" t="s">
        <v>110</v>
      </c>
      <c r="F70" s="146">
        <f>F71+F72</f>
        <v>457.8</v>
      </c>
    </row>
    <row r="71" spans="1:6" ht="57.75" x14ac:dyDescent="0.25">
      <c r="A71" s="73" t="s">
        <v>94</v>
      </c>
      <c r="B71" s="61" t="s">
        <v>124</v>
      </c>
      <c r="C71" s="61" t="s">
        <v>93</v>
      </c>
      <c r="D71" s="61" t="s">
        <v>61</v>
      </c>
      <c r="E71" s="61" t="s">
        <v>110</v>
      </c>
      <c r="F71" s="121">
        <v>335.8</v>
      </c>
    </row>
    <row r="72" spans="1:6" ht="29.25" x14ac:dyDescent="0.25">
      <c r="A72" s="73" t="s">
        <v>103</v>
      </c>
      <c r="B72" s="61" t="s">
        <v>124</v>
      </c>
      <c r="C72" s="61" t="s">
        <v>91</v>
      </c>
      <c r="D72" s="61" t="s">
        <v>61</v>
      </c>
      <c r="E72" s="61" t="s">
        <v>110</v>
      </c>
      <c r="F72" s="121">
        <v>122</v>
      </c>
    </row>
    <row r="73" spans="1:6" x14ac:dyDescent="0.25">
      <c r="A73" s="65" t="s">
        <v>178</v>
      </c>
      <c r="B73" s="61" t="s">
        <v>176</v>
      </c>
      <c r="C73" s="61" t="s">
        <v>60</v>
      </c>
      <c r="D73" s="61" t="s">
        <v>61</v>
      </c>
      <c r="E73" s="61" t="s">
        <v>110</v>
      </c>
      <c r="F73" s="146">
        <f>F74+F75+F76</f>
        <v>665.09999999999991</v>
      </c>
    </row>
    <row r="74" spans="1:6" ht="57.75" x14ac:dyDescent="0.25">
      <c r="A74" s="73" t="s">
        <v>94</v>
      </c>
      <c r="B74" s="61" t="s">
        <v>176</v>
      </c>
      <c r="C74" s="61" t="s">
        <v>93</v>
      </c>
      <c r="D74" s="61" t="s">
        <v>61</v>
      </c>
      <c r="E74" s="61" t="s">
        <v>110</v>
      </c>
      <c r="F74" s="121">
        <v>544.4</v>
      </c>
    </row>
    <row r="75" spans="1:6" ht="29.25" x14ac:dyDescent="0.25">
      <c r="A75" s="73" t="s">
        <v>103</v>
      </c>
      <c r="B75" s="61" t="s">
        <v>176</v>
      </c>
      <c r="C75" s="61" t="s">
        <v>91</v>
      </c>
      <c r="D75" s="61" t="s">
        <v>61</v>
      </c>
      <c r="E75" s="61" t="s">
        <v>110</v>
      </c>
      <c r="F75" s="121">
        <v>75.400000000000006</v>
      </c>
    </row>
    <row r="76" spans="1:6" x14ac:dyDescent="0.25">
      <c r="A76" s="61" t="s">
        <v>177</v>
      </c>
      <c r="B76" s="61" t="s">
        <v>176</v>
      </c>
      <c r="C76" s="61" t="s">
        <v>84</v>
      </c>
      <c r="D76" s="61" t="s">
        <v>61</v>
      </c>
      <c r="E76" s="61" t="s">
        <v>110</v>
      </c>
      <c r="F76" s="146">
        <v>45.3</v>
      </c>
    </row>
    <row r="77" spans="1:6" x14ac:dyDescent="0.25">
      <c r="A77" s="73" t="s">
        <v>166</v>
      </c>
      <c r="B77" s="61" t="s">
        <v>165</v>
      </c>
      <c r="C77" s="61" t="s">
        <v>60</v>
      </c>
      <c r="D77" s="61" t="s">
        <v>61</v>
      </c>
      <c r="E77" s="61" t="s">
        <v>180</v>
      </c>
      <c r="F77" s="146">
        <v>3838.6</v>
      </c>
    </row>
    <row r="78" spans="1:6" x14ac:dyDescent="0.25">
      <c r="A78" s="73" t="s">
        <v>104</v>
      </c>
      <c r="B78" s="61" t="s">
        <v>165</v>
      </c>
      <c r="C78" s="61" t="s">
        <v>97</v>
      </c>
      <c r="D78" s="61" t="s">
        <v>61</v>
      </c>
      <c r="E78" s="61" t="s">
        <v>180</v>
      </c>
      <c r="F78" s="146">
        <v>3838.6</v>
      </c>
    </row>
    <row r="79" spans="1:6" x14ac:dyDescent="0.25">
      <c r="A79" s="115" t="s">
        <v>223</v>
      </c>
      <c r="B79" s="97" t="s">
        <v>63</v>
      </c>
      <c r="C79" s="97" t="s">
        <v>60</v>
      </c>
      <c r="D79" s="97" t="s">
        <v>77</v>
      </c>
      <c r="E79" s="97" t="s">
        <v>78</v>
      </c>
      <c r="F79" s="151">
        <f>F80</f>
        <v>1250</v>
      </c>
    </row>
    <row r="80" spans="1:6" x14ac:dyDescent="0.25">
      <c r="A80" s="71" t="s">
        <v>80</v>
      </c>
      <c r="B80" s="71" t="s">
        <v>63</v>
      </c>
      <c r="C80" s="71" t="s">
        <v>60</v>
      </c>
      <c r="D80" s="71" t="s">
        <v>77</v>
      </c>
      <c r="E80" s="71" t="s">
        <v>79</v>
      </c>
      <c r="F80" s="146">
        <f>F81</f>
        <v>1250</v>
      </c>
    </row>
    <row r="81" spans="1:6" x14ac:dyDescent="0.25">
      <c r="A81" s="61" t="s">
        <v>82</v>
      </c>
      <c r="B81" s="61" t="s">
        <v>81</v>
      </c>
      <c r="C81" s="61" t="s">
        <v>60</v>
      </c>
      <c r="D81" s="61" t="s">
        <v>77</v>
      </c>
      <c r="E81" s="61" t="s">
        <v>79</v>
      </c>
      <c r="F81" s="146">
        <f>F82</f>
        <v>1250</v>
      </c>
    </row>
    <row r="82" spans="1:6" ht="29.25" x14ac:dyDescent="0.25">
      <c r="A82" s="72" t="s">
        <v>85</v>
      </c>
      <c r="B82" s="61" t="s">
        <v>83</v>
      </c>
      <c r="C82" s="61" t="s">
        <v>60</v>
      </c>
      <c r="D82" s="61" t="s">
        <v>77</v>
      </c>
      <c r="E82" s="61" t="s">
        <v>79</v>
      </c>
      <c r="F82" s="146">
        <f>F83</f>
        <v>1250</v>
      </c>
    </row>
    <row r="83" spans="1:6" x14ac:dyDescent="0.25">
      <c r="A83" s="61" t="s">
        <v>177</v>
      </c>
      <c r="B83" s="61" t="s">
        <v>83</v>
      </c>
      <c r="C83" s="61" t="s">
        <v>84</v>
      </c>
      <c r="D83" s="61" t="s">
        <v>77</v>
      </c>
      <c r="E83" s="61" t="s">
        <v>79</v>
      </c>
      <c r="F83" s="146">
        <v>1250</v>
      </c>
    </row>
    <row r="84" spans="1:6" x14ac:dyDescent="0.25">
      <c r="A84" s="97" t="s">
        <v>200</v>
      </c>
      <c r="B84" s="97" t="s">
        <v>63</v>
      </c>
      <c r="C84" s="97" t="s">
        <v>60</v>
      </c>
      <c r="D84" s="97" t="s">
        <v>79</v>
      </c>
      <c r="E84" s="97" t="s">
        <v>78</v>
      </c>
      <c r="F84" s="151">
        <f>F85</f>
        <v>1044.2</v>
      </c>
    </row>
    <row r="85" spans="1:6" ht="29.25" x14ac:dyDescent="0.25">
      <c r="A85" s="84" t="s">
        <v>201</v>
      </c>
      <c r="B85" s="61" t="s">
        <v>63</v>
      </c>
      <c r="C85" s="61" t="s">
        <v>60</v>
      </c>
      <c r="D85" s="61" t="s">
        <v>79</v>
      </c>
      <c r="E85" s="61" t="s">
        <v>158</v>
      </c>
      <c r="F85" s="146">
        <f>F86</f>
        <v>1044.2</v>
      </c>
    </row>
    <row r="86" spans="1:6" x14ac:dyDescent="0.25">
      <c r="A86" s="73" t="s">
        <v>82</v>
      </c>
      <c r="B86" s="61" t="s">
        <v>81</v>
      </c>
      <c r="C86" s="61" t="s">
        <v>60</v>
      </c>
      <c r="D86" s="61" t="s">
        <v>79</v>
      </c>
      <c r="E86" s="61" t="s">
        <v>158</v>
      </c>
      <c r="F86" s="146">
        <f>F87</f>
        <v>1044.2</v>
      </c>
    </row>
    <row r="87" spans="1:6" ht="29.25" x14ac:dyDescent="0.25">
      <c r="A87" s="73" t="s">
        <v>202</v>
      </c>
      <c r="B87" s="61" t="s">
        <v>203</v>
      </c>
      <c r="C87" s="61" t="s">
        <v>60</v>
      </c>
      <c r="D87" s="61" t="s">
        <v>79</v>
      </c>
      <c r="E87" s="61" t="s">
        <v>158</v>
      </c>
      <c r="F87" s="146">
        <f>F88</f>
        <v>1044.2</v>
      </c>
    </row>
    <row r="88" spans="1:6" ht="57.75" x14ac:dyDescent="0.25">
      <c r="A88" s="73" t="s">
        <v>94</v>
      </c>
      <c r="B88" s="61" t="s">
        <v>203</v>
      </c>
      <c r="C88" s="61" t="s">
        <v>93</v>
      </c>
      <c r="D88" s="61" t="s">
        <v>79</v>
      </c>
      <c r="E88" s="61" t="s">
        <v>158</v>
      </c>
      <c r="F88" s="146">
        <v>1044.2</v>
      </c>
    </row>
    <row r="89" spans="1:6" x14ac:dyDescent="0.25">
      <c r="A89" s="97" t="s">
        <v>167</v>
      </c>
      <c r="B89" s="97" t="s">
        <v>63</v>
      </c>
      <c r="C89" s="97" t="s">
        <v>60</v>
      </c>
      <c r="D89" s="97" t="s">
        <v>106</v>
      </c>
      <c r="E89" s="97" t="s">
        <v>78</v>
      </c>
      <c r="F89" s="151">
        <f>F95+F90</f>
        <v>11524.4</v>
      </c>
    </row>
    <row r="90" spans="1:6" x14ac:dyDescent="0.25">
      <c r="A90" s="78" t="s">
        <v>215</v>
      </c>
      <c r="B90" s="78" t="s">
        <v>63</v>
      </c>
      <c r="C90" s="78" t="s">
        <v>60</v>
      </c>
      <c r="D90" s="78" t="s">
        <v>106</v>
      </c>
      <c r="E90" s="78" t="s">
        <v>86</v>
      </c>
      <c r="F90" s="147">
        <f>F91</f>
        <v>692</v>
      </c>
    </row>
    <row r="91" spans="1:6" ht="47.25" x14ac:dyDescent="0.25">
      <c r="A91" s="182" t="s">
        <v>216</v>
      </c>
      <c r="B91" s="78" t="s">
        <v>217</v>
      </c>
      <c r="C91" s="183" t="s">
        <v>60</v>
      </c>
      <c r="D91" s="78" t="s">
        <v>106</v>
      </c>
      <c r="E91" s="78" t="s">
        <v>86</v>
      </c>
      <c r="F91" s="188">
        <f>F92</f>
        <v>692</v>
      </c>
    </row>
    <row r="92" spans="1:6" ht="30.75" x14ac:dyDescent="0.25">
      <c r="A92" s="102" t="s">
        <v>218</v>
      </c>
      <c r="B92" s="79" t="s">
        <v>219</v>
      </c>
      <c r="C92" s="87" t="s">
        <v>60</v>
      </c>
      <c r="D92" s="79" t="s">
        <v>106</v>
      </c>
      <c r="E92" s="79" t="s">
        <v>86</v>
      </c>
      <c r="F92" s="148">
        <f>F93</f>
        <v>692</v>
      </c>
    </row>
    <row r="93" spans="1:6" ht="75.75" x14ac:dyDescent="0.25">
      <c r="A93" s="102" t="s">
        <v>220</v>
      </c>
      <c r="B93" s="79" t="s">
        <v>221</v>
      </c>
      <c r="C93" s="87" t="s">
        <v>60</v>
      </c>
      <c r="D93" s="79" t="s">
        <v>106</v>
      </c>
      <c r="E93" s="79" t="s">
        <v>86</v>
      </c>
      <c r="F93" s="148">
        <f>F94</f>
        <v>692</v>
      </c>
    </row>
    <row r="94" spans="1:6" ht="29.25" x14ac:dyDescent="0.25">
      <c r="A94" s="73" t="s">
        <v>103</v>
      </c>
      <c r="B94" s="79" t="s">
        <v>221</v>
      </c>
      <c r="C94" s="87" t="s">
        <v>91</v>
      </c>
      <c r="D94" s="79" t="s">
        <v>106</v>
      </c>
      <c r="E94" s="79" t="s">
        <v>86</v>
      </c>
      <c r="F94" s="148">
        <f>583.8+108.2</f>
        <v>692</v>
      </c>
    </row>
    <row r="95" spans="1:6" x14ac:dyDescent="0.25">
      <c r="A95" s="83" t="s">
        <v>168</v>
      </c>
      <c r="B95" s="61" t="s">
        <v>63</v>
      </c>
      <c r="C95" s="61" t="s">
        <v>60</v>
      </c>
      <c r="D95" s="61" t="s">
        <v>106</v>
      </c>
      <c r="E95" s="61" t="s">
        <v>158</v>
      </c>
      <c r="F95" s="146">
        <f>F96</f>
        <v>10832.4</v>
      </c>
    </row>
    <row r="96" spans="1:6" x14ac:dyDescent="0.25">
      <c r="A96" s="77"/>
      <c r="B96" s="61" t="s">
        <v>169</v>
      </c>
      <c r="C96" s="61" t="s">
        <v>60</v>
      </c>
      <c r="D96" s="61" t="s">
        <v>106</v>
      </c>
      <c r="E96" s="61" t="s">
        <v>158</v>
      </c>
      <c r="F96" s="146">
        <f>F97</f>
        <v>10832.4</v>
      </c>
    </row>
    <row r="97" spans="1:6" x14ac:dyDescent="0.25">
      <c r="A97" s="77"/>
      <c r="B97" s="61" t="s">
        <v>170</v>
      </c>
      <c r="C97" s="61" t="s">
        <v>60</v>
      </c>
      <c r="D97" s="61" t="s">
        <v>106</v>
      </c>
      <c r="E97" s="61" t="s">
        <v>158</v>
      </c>
      <c r="F97" s="146">
        <f>F98</f>
        <v>10832.4</v>
      </c>
    </row>
    <row r="98" spans="1:6" ht="29.25" x14ac:dyDescent="0.25">
      <c r="A98" s="73" t="s">
        <v>103</v>
      </c>
      <c r="B98" s="61" t="s">
        <v>170</v>
      </c>
      <c r="C98" s="61" t="s">
        <v>91</v>
      </c>
      <c r="D98" s="61" t="s">
        <v>106</v>
      </c>
      <c r="E98" s="61" t="s">
        <v>158</v>
      </c>
      <c r="F98" s="146">
        <v>10832.4</v>
      </c>
    </row>
    <row r="99" spans="1:6" x14ac:dyDescent="0.25">
      <c r="A99" s="202" t="s">
        <v>258</v>
      </c>
      <c r="B99" s="78" t="s">
        <v>63</v>
      </c>
      <c r="C99" s="78" t="s">
        <v>60</v>
      </c>
      <c r="D99" s="130" t="s">
        <v>108</v>
      </c>
      <c r="E99" s="130" t="s">
        <v>78</v>
      </c>
      <c r="F99" s="203">
        <f>F100</f>
        <v>1047</v>
      </c>
    </row>
    <row r="100" spans="1:6" x14ac:dyDescent="0.25">
      <c r="A100" s="253" t="s">
        <v>342</v>
      </c>
      <c r="B100" s="79" t="s">
        <v>63</v>
      </c>
      <c r="C100" s="79" t="s">
        <v>60</v>
      </c>
      <c r="D100" s="100" t="s">
        <v>108</v>
      </c>
      <c r="E100" s="100" t="s">
        <v>79</v>
      </c>
      <c r="F100" s="254">
        <f>F101</f>
        <v>1047</v>
      </c>
    </row>
    <row r="101" spans="1:6" x14ac:dyDescent="0.25">
      <c r="A101" s="234"/>
      <c r="B101" s="79" t="s">
        <v>340</v>
      </c>
      <c r="C101" s="79" t="s">
        <v>60</v>
      </c>
      <c r="D101" s="100" t="s">
        <v>108</v>
      </c>
      <c r="E101" s="100" t="s">
        <v>79</v>
      </c>
      <c r="F101" s="254">
        <f>F102</f>
        <v>1047</v>
      </c>
    </row>
    <row r="102" spans="1:6" x14ac:dyDescent="0.25">
      <c r="A102" s="234"/>
      <c r="B102" s="79" t="s">
        <v>341</v>
      </c>
      <c r="C102" s="79" t="s">
        <v>60</v>
      </c>
      <c r="D102" s="100" t="s">
        <v>108</v>
      </c>
      <c r="E102" s="100" t="s">
        <v>79</v>
      </c>
      <c r="F102" s="254">
        <f>F103</f>
        <v>1047</v>
      </c>
    </row>
    <row r="103" spans="1:6" x14ac:dyDescent="0.25">
      <c r="A103" s="234"/>
      <c r="B103" s="79" t="s">
        <v>341</v>
      </c>
      <c r="C103" s="79" t="s">
        <v>91</v>
      </c>
      <c r="D103" s="100" t="s">
        <v>108</v>
      </c>
      <c r="E103" s="100" t="s">
        <v>79</v>
      </c>
      <c r="F103" s="254">
        <v>1047</v>
      </c>
    </row>
    <row r="104" spans="1:6" x14ac:dyDescent="0.25">
      <c r="A104" s="97" t="s">
        <v>133</v>
      </c>
      <c r="B104" s="97" t="s">
        <v>63</v>
      </c>
      <c r="C104" s="97" t="s">
        <v>60</v>
      </c>
      <c r="D104" s="97" t="s">
        <v>132</v>
      </c>
      <c r="E104" s="97" t="s">
        <v>78</v>
      </c>
      <c r="F104" s="151">
        <f>F105+F112+F129+F132</f>
        <v>348799.39999999997</v>
      </c>
    </row>
    <row r="105" spans="1:6" x14ac:dyDescent="0.25">
      <c r="A105" s="71" t="s">
        <v>134</v>
      </c>
      <c r="B105" s="71" t="s">
        <v>63</v>
      </c>
      <c r="C105" s="71" t="s">
        <v>60</v>
      </c>
      <c r="D105" s="71" t="s">
        <v>132</v>
      </c>
      <c r="E105" s="71" t="s">
        <v>61</v>
      </c>
      <c r="F105" s="126">
        <f>F107</f>
        <v>59931.899999999994</v>
      </c>
    </row>
    <row r="106" spans="1:6" ht="30" x14ac:dyDescent="0.25">
      <c r="A106" s="177" t="s">
        <v>321</v>
      </c>
      <c r="B106" s="71" t="s">
        <v>135</v>
      </c>
      <c r="C106" s="71" t="s">
        <v>60</v>
      </c>
      <c r="D106" s="71" t="s">
        <v>132</v>
      </c>
      <c r="E106" s="71" t="s">
        <v>61</v>
      </c>
      <c r="F106" s="126">
        <f>F107</f>
        <v>59931.899999999994</v>
      </c>
    </row>
    <row r="107" spans="1:6" ht="45" x14ac:dyDescent="0.25">
      <c r="A107" s="119" t="s">
        <v>326</v>
      </c>
      <c r="B107" s="61" t="s">
        <v>324</v>
      </c>
      <c r="C107" s="61" t="s">
        <v>60</v>
      </c>
      <c r="D107" s="61" t="s">
        <v>132</v>
      </c>
      <c r="E107" s="61" t="s">
        <v>61</v>
      </c>
      <c r="F107" s="120">
        <f>F108+F110</f>
        <v>59931.899999999994</v>
      </c>
    </row>
    <row r="108" spans="1:6" ht="57.75" x14ac:dyDescent="0.25">
      <c r="A108" s="63" t="s">
        <v>147</v>
      </c>
      <c r="B108" s="61" t="s">
        <v>136</v>
      </c>
      <c r="C108" s="61" t="s">
        <v>60</v>
      </c>
      <c r="D108" s="61" t="s">
        <v>132</v>
      </c>
      <c r="E108" s="61" t="s">
        <v>61</v>
      </c>
      <c r="F108" s="120">
        <f>F109</f>
        <v>21307.3</v>
      </c>
    </row>
    <row r="109" spans="1:6" ht="29.25" x14ac:dyDescent="0.25">
      <c r="A109" s="73" t="s">
        <v>142</v>
      </c>
      <c r="B109" s="61" t="s">
        <v>136</v>
      </c>
      <c r="C109" s="61" t="s">
        <v>65</v>
      </c>
      <c r="D109" s="61" t="s">
        <v>132</v>
      </c>
      <c r="E109" s="61" t="s">
        <v>61</v>
      </c>
      <c r="F109" s="120">
        <v>21307.3</v>
      </c>
    </row>
    <row r="110" spans="1:6" x14ac:dyDescent="0.25">
      <c r="A110" s="175" t="s">
        <v>323</v>
      </c>
      <c r="B110" s="61" t="s">
        <v>137</v>
      </c>
      <c r="C110" s="61" t="s">
        <v>60</v>
      </c>
      <c r="D110" s="61" t="s">
        <v>132</v>
      </c>
      <c r="E110" s="61" t="s">
        <v>61</v>
      </c>
      <c r="F110" s="120">
        <f>F111</f>
        <v>38624.6</v>
      </c>
    </row>
    <row r="111" spans="1:6" ht="29.25" x14ac:dyDescent="0.25">
      <c r="A111" s="84" t="s">
        <v>142</v>
      </c>
      <c r="B111" s="61" t="s">
        <v>137</v>
      </c>
      <c r="C111" s="61" t="s">
        <v>65</v>
      </c>
      <c r="D111" s="61" t="s">
        <v>132</v>
      </c>
      <c r="E111" s="61" t="s">
        <v>61</v>
      </c>
      <c r="F111" s="120">
        <f>1967.7+36656.9</f>
        <v>38624.6</v>
      </c>
    </row>
    <row r="112" spans="1:6" x14ac:dyDescent="0.25">
      <c r="A112" s="82" t="s">
        <v>138</v>
      </c>
      <c r="B112" s="71" t="s">
        <v>63</v>
      </c>
      <c r="C112" s="71" t="s">
        <v>60</v>
      </c>
      <c r="D112" s="71" t="s">
        <v>132</v>
      </c>
      <c r="E112" s="71" t="s">
        <v>77</v>
      </c>
      <c r="F112" s="145">
        <f>F113</f>
        <v>274187.79999999993</v>
      </c>
    </row>
    <row r="113" spans="1:6" ht="30" x14ac:dyDescent="0.25">
      <c r="A113" s="177" t="s">
        <v>321</v>
      </c>
      <c r="B113" s="71" t="s">
        <v>135</v>
      </c>
      <c r="C113" s="71" t="s">
        <v>60</v>
      </c>
      <c r="D113" s="71" t="s">
        <v>132</v>
      </c>
      <c r="E113" s="71" t="s">
        <v>77</v>
      </c>
      <c r="F113" s="145">
        <f>F114+F120+F123+F126</f>
        <v>274187.79999999993</v>
      </c>
    </row>
    <row r="114" spans="1:6" ht="30" customHeight="1" x14ac:dyDescent="0.25">
      <c r="A114" s="186" t="s">
        <v>322</v>
      </c>
      <c r="B114" s="71" t="s">
        <v>325</v>
      </c>
      <c r="C114" s="71" t="s">
        <v>60</v>
      </c>
      <c r="D114" s="71" t="s">
        <v>132</v>
      </c>
      <c r="E114" s="71" t="s">
        <v>139</v>
      </c>
      <c r="F114" s="126">
        <f>F115+F117</f>
        <v>254175.8</v>
      </c>
    </row>
    <row r="115" spans="1:6" ht="40.5" customHeight="1" x14ac:dyDescent="0.25">
      <c r="A115" s="63" t="s">
        <v>146</v>
      </c>
      <c r="B115" s="61" t="s">
        <v>145</v>
      </c>
      <c r="C115" s="61" t="s">
        <v>60</v>
      </c>
      <c r="D115" s="61" t="s">
        <v>132</v>
      </c>
      <c r="E115" s="61" t="s">
        <v>139</v>
      </c>
      <c r="F115" s="120">
        <f>F116</f>
        <v>134401.19999999998</v>
      </c>
    </row>
    <row r="116" spans="1:6" ht="29.25" x14ac:dyDescent="0.25">
      <c r="A116" s="63" t="s">
        <v>142</v>
      </c>
      <c r="B116" s="61" t="s">
        <v>145</v>
      </c>
      <c r="C116" s="61" t="s">
        <v>65</v>
      </c>
      <c r="D116" s="61" t="s">
        <v>132</v>
      </c>
      <c r="E116" s="61" t="s">
        <v>139</v>
      </c>
      <c r="F116" s="120">
        <f>4669.6+127307.7+2423.9</f>
        <v>134401.19999999998</v>
      </c>
    </row>
    <row r="117" spans="1:6" ht="91.5" customHeight="1" x14ac:dyDescent="0.25">
      <c r="A117" s="174" t="s">
        <v>140</v>
      </c>
      <c r="B117" s="61" t="s">
        <v>144</v>
      </c>
      <c r="C117" s="61" t="s">
        <v>60</v>
      </c>
      <c r="D117" s="61" t="s">
        <v>132</v>
      </c>
      <c r="E117" s="61" t="s">
        <v>139</v>
      </c>
      <c r="F117" s="146">
        <f>F118</f>
        <v>119774.6</v>
      </c>
    </row>
    <row r="118" spans="1:6" ht="86.25" x14ac:dyDescent="0.25">
      <c r="A118" s="63" t="s">
        <v>143</v>
      </c>
      <c r="B118" s="61" t="s">
        <v>141</v>
      </c>
      <c r="C118" s="61" t="s">
        <v>60</v>
      </c>
      <c r="D118" s="61" t="s">
        <v>132</v>
      </c>
      <c r="E118" s="61" t="s">
        <v>139</v>
      </c>
      <c r="F118" s="146">
        <f>F119</f>
        <v>119774.6</v>
      </c>
    </row>
    <row r="119" spans="1:6" ht="29.25" x14ac:dyDescent="0.25">
      <c r="A119" s="63" t="s">
        <v>142</v>
      </c>
      <c r="B119" s="61" t="s">
        <v>141</v>
      </c>
      <c r="C119" s="61" t="s">
        <v>65</v>
      </c>
      <c r="D119" s="61" t="s">
        <v>132</v>
      </c>
      <c r="E119" s="61" t="s">
        <v>139</v>
      </c>
      <c r="F119" s="146">
        <v>119774.6</v>
      </c>
    </row>
    <row r="120" spans="1:6" ht="60" x14ac:dyDescent="0.25">
      <c r="A120" s="180" t="s">
        <v>327</v>
      </c>
      <c r="B120" s="71" t="s">
        <v>336</v>
      </c>
      <c r="C120" s="71" t="s">
        <v>60</v>
      </c>
      <c r="D120" s="71" t="s">
        <v>132</v>
      </c>
      <c r="E120" s="71" t="s">
        <v>139</v>
      </c>
      <c r="F120" s="126">
        <f>F121</f>
        <v>3504.4</v>
      </c>
    </row>
    <row r="121" spans="1:6" ht="29.25" x14ac:dyDescent="0.25">
      <c r="A121" s="117" t="s">
        <v>152</v>
      </c>
      <c r="B121" s="61" t="s">
        <v>149</v>
      </c>
      <c r="C121" s="61" t="s">
        <v>60</v>
      </c>
      <c r="D121" s="61" t="s">
        <v>132</v>
      </c>
      <c r="E121" s="61" t="s">
        <v>77</v>
      </c>
      <c r="F121" s="120">
        <f>F122</f>
        <v>3504.4</v>
      </c>
    </row>
    <row r="122" spans="1:6" ht="29.25" x14ac:dyDescent="0.25">
      <c r="A122" s="63" t="s">
        <v>142</v>
      </c>
      <c r="B122" s="61" t="s">
        <v>149</v>
      </c>
      <c r="C122" s="61" t="s">
        <v>65</v>
      </c>
      <c r="D122" s="61" t="s">
        <v>132</v>
      </c>
      <c r="E122" s="61" t="s">
        <v>139</v>
      </c>
      <c r="F122" s="120">
        <v>3504.4</v>
      </c>
    </row>
    <row r="123" spans="1:6" ht="60" x14ac:dyDescent="0.25">
      <c r="A123" s="185" t="s">
        <v>338</v>
      </c>
      <c r="B123" s="71" t="s">
        <v>337</v>
      </c>
      <c r="C123" s="71" t="s">
        <v>60</v>
      </c>
      <c r="D123" s="71" t="s">
        <v>132</v>
      </c>
      <c r="E123" s="71" t="s">
        <v>139</v>
      </c>
      <c r="F123" s="126">
        <f>F124</f>
        <v>11794.5</v>
      </c>
    </row>
    <row r="124" spans="1:6" ht="43.5" x14ac:dyDescent="0.25">
      <c r="A124" s="63" t="s">
        <v>153</v>
      </c>
      <c r="B124" s="61" t="s">
        <v>150</v>
      </c>
      <c r="C124" s="61" t="s">
        <v>60</v>
      </c>
      <c r="D124" s="61" t="s">
        <v>132</v>
      </c>
      <c r="E124" s="61" t="s">
        <v>139</v>
      </c>
      <c r="F124" s="146">
        <f>F125</f>
        <v>11794.5</v>
      </c>
    </row>
    <row r="125" spans="1:6" ht="29.25" x14ac:dyDescent="0.25">
      <c r="A125" s="63" t="s">
        <v>142</v>
      </c>
      <c r="B125" s="61" t="s">
        <v>150</v>
      </c>
      <c r="C125" s="61" t="s">
        <v>65</v>
      </c>
      <c r="D125" s="61" t="s">
        <v>132</v>
      </c>
      <c r="E125" s="61" t="s">
        <v>139</v>
      </c>
      <c r="F125" s="146">
        <v>11794.5</v>
      </c>
    </row>
    <row r="126" spans="1:6" ht="45" x14ac:dyDescent="0.25">
      <c r="A126" s="178" t="s">
        <v>332</v>
      </c>
      <c r="B126" s="71" t="s">
        <v>335</v>
      </c>
      <c r="C126" s="71" t="s">
        <v>60</v>
      </c>
      <c r="D126" s="71" t="s">
        <v>132</v>
      </c>
      <c r="E126" s="71" t="s">
        <v>139</v>
      </c>
      <c r="F126" s="145">
        <f>F127</f>
        <v>4713.0999999999995</v>
      </c>
    </row>
    <row r="127" spans="1:6" ht="43.5" x14ac:dyDescent="0.25">
      <c r="A127" s="63" t="s">
        <v>154</v>
      </c>
      <c r="B127" s="61" t="s">
        <v>151</v>
      </c>
      <c r="C127" s="61" t="s">
        <v>60</v>
      </c>
      <c r="D127" s="61" t="s">
        <v>132</v>
      </c>
      <c r="E127" s="61" t="s">
        <v>139</v>
      </c>
      <c r="F127" s="120">
        <f>F128</f>
        <v>4713.0999999999995</v>
      </c>
    </row>
    <row r="128" spans="1:6" ht="29.25" x14ac:dyDescent="0.25">
      <c r="A128" s="63" t="s">
        <v>142</v>
      </c>
      <c r="B128" s="61" t="s">
        <v>151</v>
      </c>
      <c r="C128" s="61" t="s">
        <v>65</v>
      </c>
      <c r="D128" s="61" t="s">
        <v>132</v>
      </c>
      <c r="E128" s="61" t="s">
        <v>139</v>
      </c>
      <c r="F128" s="120">
        <f>4850.4-140+2.7</f>
        <v>4713.0999999999995</v>
      </c>
    </row>
    <row r="129" spans="1:6" x14ac:dyDescent="0.25">
      <c r="A129" s="153" t="s">
        <v>155</v>
      </c>
      <c r="B129" s="71" t="s">
        <v>63</v>
      </c>
      <c r="C129" s="71" t="s">
        <v>60</v>
      </c>
      <c r="D129" s="71" t="s">
        <v>132</v>
      </c>
      <c r="E129" s="71" t="s">
        <v>132</v>
      </c>
      <c r="F129" s="126">
        <f>F130</f>
        <v>6365.3</v>
      </c>
    </row>
    <row r="130" spans="1:6" x14ac:dyDescent="0.25">
      <c r="A130" s="83" t="s">
        <v>157</v>
      </c>
      <c r="B130" s="61" t="s">
        <v>156</v>
      </c>
      <c r="C130" s="61" t="s">
        <v>60</v>
      </c>
      <c r="D130" s="61" t="s">
        <v>132</v>
      </c>
      <c r="E130" s="61" t="s">
        <v>132</v>
      </c>
      <c r="F130" s="120">
        <f>F131</f>
        <v>6365.3</v>
      </c>
    </row>
    <row r="131" spans="1:6" ht="29.25" x14ac:dyDescent="0.25">
      <c r="A131" s="63" t="s">
        <v>142</v>
      </c>
      <c r="B131" s="61" t="s">
        <v>156</v>
      </c>
      <c r="C131" s="61" t="s">
        <v>65</v>
      </c>
      <c r="D131" s="61" t="s">
        <v>132</v>
      </c>
      <c r="E131" s="61" t="s">
        <v>132</v>
      </c>
      <c r="F131" s="120">
        <f>3278.1+2618.9+328.3+140</f>
        <v>6365.3</v>
      </c>
    </row>
    <row r="132" spans="1:6" x14ac:dyDescent="0.25">
      <c r="A132" s="153" t="s">
        <v>160</v>
      </c>
      <c r="B132" s="71" t="s">
        <v>63</v>
      </c>
      <c r="C132" s="71" t="s">
        <v>60</v>
      </c>
      <c r="D132" s="71" t="s">
        <v>132</v>
      </c>
      <c r="E132" s="71" t="s">
        <v>158</v>
      </c>
      <c r="F132" s="145">
        <f>F133</f>
        <v>8314.4000000000015</v>
      </c>
    </row>
    <row r="133" spans="1:6" ht="30" x14ac:dyDescent="0.25">
      <c r="A133" s="177" t="s">
        <v>321</v>
      </c>
      <c r="B133" s="71" t="s">
        <v>135</v>
      </c>
      <c r="C133" s="71" t="s">
        <v>60</v>
      </c>
      <c r="D133" s="71" t="s">
        <v>132</v>
      </c>
      <c r="E133" s="71" t="s">
        <v>158</v>
      </c>
      <c r="F133" s="145">
        <f>F134+F139+F142</f>
        <v>8314.4000000000015</v>
      </c>
    </row>
    <row r="134" spans="1:6" ht="60" x14ac:dyDescent="0.25">
      <c r="A134" s="180" t="s">
        <v>328</v>
      </c>
      <c r="B134" s="71" t="s">
        <v>144</v>
      </c>
      <c r="C134" s="71" t="s">
        <v>60</v>
      </c>
      <c r="D134" s="71" t="s">
        <v>132</v>
      </c>
      <c r="E134" s="71" t="s">
        <v>158</v>
      </c>
      <c r="F134" s="145">
        <f>F135</f>
        <v>4014.1</v>
      </c>
    </row>
    <row r="135" spans="1:6" ht="29.25" x14ac:dyDescent="0.25">
      <c r="A135" s="63" t="s">
        <v>162</v>
      </c>
      <c r="B135" s="61" t="s">
        <v>159</v>
      </c>
      <c r="C135" s="61" t="s">
        <v>60</v>
      </c>
      <c r="D135" s="61" t="s">
        <v>132</v>
      </c>
      <c r="E135" s="61" t="s">
        <v>161</v>
      </c>
      <c r="F135" s="120">
        <f>F136+F137+F138</f>
        <v>4014.1</v>
      </c>
    </row>
    <row r="136" spans="1:6" ht="57.75" x14ac:dyDescent="0.25">
      <c r="A136" s="73" t="s">
        <v>94</v>
      </c>
      <c r="B136" s="61" t="s">
        <v>159</v>
      </c>
      <c r="C136" s="61" t="s">
        <v>93</v>
      </c>
      <c r="D136" s="61" t="s">
        <v>132</v>
      </c>
      <c r="E136" s="61" t="s">
        <v>161</v>
      </c>
      <c r="F136" s="120">
        <v>3814.2</v>
      </c>
    </row>
    <row r="137" spans="1:6" ht="29.25" x14ac:dyDescent="0.25">
      <c r="A137" s="73" t="s">
        <v>103</v>
      </c>
      <c r="B137" s="61" t="s">
        <v>159</v>
      </c>
      <c r="C137" s="61" t="s">
        <v>91</v>
      </c>
      <c r="D137" s="61" t="s">
        <v>132</v>
      </c>
      <c r="E137" s="61" t="s">
        <v>161</v>
      </c>
      <c r="F137" s="120">
        <v>189.9</v>
      </c>
    </row>
    <row r="138" spans="1:6" x14ac:dyDescent="0.25">
      <c r="A138" s="73" t="s">
        <v>104</v>
      </c>
      <c r="B138" s="61" t="s">
        <v>159</v>
      </c>
      <c r="C138" s="61" t="s">
        <v>97</v>
      </c>
      <c r="D138" s="61" t="s">
        <v>132</v>
      </c>
      <c r="E138" s="61" t="s">
        <v>161</v>
      </c>
      <c r="F138" s="120">
        <v>10</v>
      </c>
    </row>
    <row r="139" spans="1:6" ht="45" x14ac:dyDescent="0.25">
      <c r="A139" s="178" t="s">
        <v>329</v>
      </c>
      <c r="B139" s="71" t="s">
        <v>163</v>
      </c>
      <c r="C139" s="71" t="s">
        <v>60</v>
      </c>
      <c r="D139" s="71" t="s">
        <v>132</v>
      </c>
      <c r="E139" s="71" t="s">
        <v>161</v>
      </c>
      <c r="F139" s="126">
        <f>F140+F141</f>
        <v>845</v>
      </c>
    </row>
    <row r="140" spans="1:6" ht="57.75" x14ac:dyDescent="0.25">
      <c r="A140" s="73" t="s">
        <v>94</v>
      </c>
      <c r="B140" s="61" t="s">
        <v>163</v>
      </c>
      <c r="C140" s="61" t="s">
        <v>93</v>
      </c>
      <c r="D140" s="61" t="s">
        <v>132</v>
      </c>
      <c r="E140" s="61" t="s">
        <v>161</v>
      </c>
      <c r="F140" s="120">
        <v>14</v>
      </c>
    </row>
    <row r="141" spans="1:6" ht="29.25" x14ac:dyDescent="0.25">
      <c r="A141" s="73" t="s">
        <v>103</v>
      </c>
      <c r="B141" s="61" t="s">
        <v>163</v>
      </c>
      <c r="C141" s="61" t="s">
        <v>91</v>
      </c>
      <c r="D141" s="61" t="s">
        <v>132</v>
      </c>
      <c r="E141" s="61" t="s">
        <v>161</v>
      </c>
      <c r="F141" s="120">
        <v>831</v>
      </c>
    </row>
    <row r="142" spans="1:6" ht="45" x14ac:dyDescent="0.25">
      <c r="A142" s="180" t="s">
        <v>330</v>
      </c>
      <c r="B142" s="71" t="s">
        <v>243</v>
      </c>
      <c r="C142" s="71" t="s">
        <v>60</v>
      </c>
      <c r="D142" s="71" t="s">
        <v>132</v>
      </c>
      <c r="E142" s="71" t="s">
        <v>158</v>
      </c>
      <c r="F142" s="126">
        <f>F143+F147</f>
        <v>3455.3</v>
      </c>
    </row>
    <row r="143" spans="1:6" ht="29.25" x14ac:dyDescent="0.25">
      <c r="A143" s="117" t="s">
        <v>245</v>
      </c>
      <c r="B143" s="96" t="s">
        <v>244</v>
      </c>
      <c r="C143" s="96" t="s">
        <v>60</v>
      </c>
      <c r="D143" s="96" t="s">
        <v>132</v>
      </c>
      <c r="E143" s="96" t="s">
        <v>158</v>
      </c>
      <c r="F143" s="187">
        <f>F144+F145+F146</f>
        <v>1370.1000000000001</v>
      </c>
    </row>
    <row r="144" spans="1:6" ht="57.75" x14ac:dyDescent="0.25">
      <c r="A144" s="73" t="s">
        <v>94</v>
      </c>
      <c r="B144" s="61" t="s">
        <v>244</v>
      </c>
      <c r="C144" s="61" t="s">
        <v>93</v>
      </c>
      <c r="D144" s="61" t="s">
        <v>132</v>
      </c>
      <c r="E144" s="61" t="s">
        <v>158</v>
      </c>
      <c r="F144" s="120">
        <v>588.6</v>
      </c>
    </row>
    <row r="145" spans="1:6" ht="29.25" x14ac:dyDescent="0.25">
      <c r="A145" s="73" t="s">
        <v>103</v>
      </c>
      <c r="B145" s="61" t="s">
        <v>244</v>
      </c>
      <c r="C145" s="61" t="s">
        <v>91</v>
      </c>
      <c r="D145" s="61" t="s">
        <v>132</v>
      </c>
      <c r="E145" s="61" t="s">
        <v>158</v>
      </c>
      <c r="F145" s="120">
        <v>756.2</v>
      </c>
    </row>
    <row r="146" spans="1:6" x14ac:dyDescent="0.25">
      <c r="A146" s="73" t="s">
        <v>104</v>
      </c>
      <c r="B146" s="61" t="s">
        <v>244</v>
      </c>
      <c r="C146" s="61" t="s">
        <v>97</v>
      </c>
      <c r="D146" s="61" t="s">
        <v>132</v>
      </c>
      <c r="E146" s="61" t="s">
        <v>158</v>
      </c>
      <c r="F146" s="120">
        <f>4.3+21</f>
        <v>25.3</v>
      </c>
    </row>
    <row r="147" spans="1:6" ht="57.75" x14ac:dyDescent="0.25">
      <c r="A147" s="73" t="s">
        <v>164</v>
      </c>
      <c r="B147" s="61" t="s">
        <v>246</v>
      </c>
      <c r="C147" s="61" t="s">
        <v>60</v>
      </c>
      <c r="D147" s="61" t="s">
        <v>132</v>
      </c>
      <c r="E147" s="61" t="s">
        <v>158</v>
      </c>
      <c r="F147" s="120">
        <f>F148+F149</f>
        <v>2085.1999999999998</v>
      </c>
    </row>
    <row r="148" spans="1:6" ht="57.75" x14ac:dyDescent="0.25">
      <c r="A148" s="73" t="s">
        <v>94</v>
      </c>
      <c r="B148" s="61" t="s">
        <v>246</v>
      </c>
      <c r="C148" s="61" t="s">
        <v>93</v>
      </c>
      <c r="D148" s="61" t="s">
        <v>132</v>
      </c>
      <c r="E148" s="61" t="s">
        <v>158</v>
      </c>
      <c r="F148" s="120">
        <f>43.6+1879.5</f>
        <v>1923.1</v>
      </c>
    </row>
    <row r="149" spans="1:6" ht="45" customHeight="1" x14ac:dyDescent="0.25">
      <c r="A149" s="73" t="s">
        <v>103</v>
      </c>
      <c r="B149" s="61" t="s">
        <v>246</v>
      </c>
      <c r="C149" s="61" t="s">
        <v>91</v>
      </c>
      <c r="D149" s="61" t="s">
        <v>132</v>
      </c>
      <c r="E149" s="61" t="s">
        <v>158</v>
      </c>
      <c r="F149" s="120">
        <v>162.1</v>
      </c>
    </row>
    <row r="150" spans="1:6" x14ac:dyDescent="0.25">
      <c r="A150" s="99" t="s">
        <v>57</v>
      </c>
      <c r="B150" s="97" t="s">
        <v>63</v>
      </c>
      <c r="C150" s="97" t="s">
        <v>60</v>
      </c>
      <c r="D150" s="97" t="s">
        <v>58</v>
      </c>
      <c r="E150" s="97" t="s">
        <v>59</v>
      </c>
      <c r="F150" s="142">
        <f>F152+F170</f>
        <v>29747.199999999997</v>
      </c>
    </row>
    <row r="151" spans="1:6" ht="30" x14ac:dyDescent="0.25">
      <c r="A151" s="163" t="s">
        <v>311</v>
      </c>
      <c r="B151" s="78" t="s">
        <v>63</v>
      </c>
      <c r="C151" s="78" t="s">
        <v>60</v>
      </c>
      <c r="D151" s="78" t="s">
        <v>58</v>
      </c>
      <c r="E151" s="78" t="s">
        <v>78</v>
      </c>
      <c r="F151" s="125">
        <f>F152</f>
        <v>28847.899999999998</v>
      </c>
    </row>
    <row r="152" spans="1:6" x14ac:dyDescent="0.25">
      <c r="A152" s="165" t="s">
        <v>62</v>
      </c>
      <c r="B152" s="78" t="s">
        <v>63</v>
      </c>
      <c r="C152" s="64" t="s">
        <v>60</v>
      </c>
      <c r="D152" s="71" t="s">
        <v>58</v>
      </c>
      <c r="E152" s="71" t="s">
        <v>61</v>
      </c>
      <c r="F152" s="124">
        <f>F153+F159+F164+F167+F156</f>
        <v>28847.899999999998</v>
      </c>
    </row>
    <row r="153" spans="1:6" ht="30" x14ac:dyDescent="0.25">
      <c r="A153" s="162" t="s">
        <v>318</v>
      </c>
      <c r="B153" s="162" t="s">
        <v>69</v>
      </c>
      <c r="C153" s="64" t="s">
        <v>60</v>
      </c>
      <c r="D153" s="71" t="s">
        <v>58</v>
      </c>
      <c r="E153" s="71" t="s">
        <v>61</v>
      </c>
      <c r="F153" s="124">
        <f>F154</f>
        <v>1653.4</v>
      </c>
    </row>
    <row r="154" spans="1:6" x14ac:dyDescent="0.25">
      <c r="A154" s="62" t="s">
        <v>66</v>
      </c>
      <c r="B154" s="62" t="s">
        <v>64</v>
      </c>
      <c r="C154" s="62" t="s">
        <v>60</v>
      </c>
      <c r="D154" s="62" t="s">
        <v>58</v>
      </c>
      <c r="E154" s="62" t="s">
        <v>61</v>
      </c>
      <c r="F154" s="123">
        <f>F155</f>
        <v>1653.4</v>
      </c>
    </row>
    <row r="155" spans="1:6" ht="43.5" x14ac:dyDescent="0.25">
      <c r="A155" s="66" t="s">
        <v>67</v>
      </c>
      <c r="B155" s="62" t="s">
        <v>64</v>
      </c>
      <c r="C155" s="62" t="s">
        <v>65</v>
      </c>
      <c r="D155" s="62" t="s">
        <v>58</v>
      </c>
      <c r="E155" s="62" t="s">
        <v>61</v>
      </c>
      <c r="F155" s="123">
        <f>3649.5-86.5-1909.6</f>
        <v>1653.4</v>
      </c>
    </row>
    <row r="156" spans="1:6" ht="30" x14ac:dyDescent="0.25">
      <c r="A156" s="162" t="s">
        <v>315</v>
      </c>
      <c r="B156" s="162" t="s">
        <v>317</v>
      </c>
      <c r="C156" s="64" t="s">
        <v>60</v>
      </c>
      <c r="D156" s="71" t="s">
        <v>58</v>
      </c>
      <c r="E156" s="71" t="s">
        <v>61</v>
      </c>
      <c r="F156" s="124">
        <f>F157</f>
        <v>1909.6</v>
      </c>
    </row>
    <row r="157" spans="1:6" x14ac:dyDescent="0.25">
      <c r="A157" s="62" t="s">
        <v>66</v>
      </c>
      <c r="B157" s="62" t="s">
        <v>316</v>
      </c>
      <c r="C157" s="62" t="s">
        <v>60</v>
      </c>
      <c r="D157" s="62" t="s">
        <v>58</v>
      </c>
      <c r="E157" s="62" t="s">
        <v>61</v>
      </c>
      <c r="F157" s="123">
        <f>F158</f>
        <v>1909.6</v>
      </c>
    </row>
    <row r="158" spans="1:6" ht="43.5" x14ac:dyDescent="0.25">
      <c r="A158" s="66" t="s">
        <v>67</v>
      </c>
      <c r="B158" s="62" t="s">
        <v>316</v>
      </c>
      <c r="C158" s="62" t="s">
        <v>65</v>
      </c>
      <c r="D158" s="62" t="s">
        <v>58</v>
      </c>
      <c r="E158" s="62" t="s">
        <v>61</v>
      </c>
      <c r="F158" s="123">
        <v>1909.6</v>
      </c>
    </row>
    <row r="159" spans="1:6" ht="30" x14ac:dyDescent="0.25">
      <c r="A159" s="75" t="s">
        <v>313</v>
      </c>
      <c r="B159" s="64" t="s">
        <v>68</v>
      </c>
      <c r="C159" s="64" t="s">
        <v>60</v>
      </c>
      <c r="D159" s="64" t="s">
        <v>58</v>
      </c>
      <c r="E159" s="64" t="s">
        <v>61</v>
      </c>
      <c r="F159" s="124">
        <f>F160+F162</f>
        <v>13680.9</v>
      </c>
    </row>
    <row r="160" spans="1:6" x14ac:dyDescent="0.25">
      <c r="A160" s="63" t="s">
        <v>72</v>
      </c>
      <c r="B160" s="63" t="s">
        <v>70</v>
      </c>
      <c r="C160" s="62" t="s">
        <v>60</v>
      </c>
      <c r="D160" s="62" t="s">
        <v>58</v>
      </c>
      <c r="E160" s="62" t="s">
        <v>61</v>
      </c>
      <c r="F160" s="140">
        <f>F161</f>
        <v>13672.8</v>
      </c>
    </row>
    <row r="161" spans="1:6" ht="43.5" x14ac:dyDescent="0.25">
      <c r="A161" s="66" t="s">
        <v>67</v>
      </c>
      <c r="B161" s="63" t="s">
        <v>70</v>
      </c>
      <c r="C161" s="62" t="s">
        <v>65</v>
      </c>
      <c r="D161" s="62" t="s">
        <v>58</v>
      </c>
      <c r="E161" s="62" t="s">
        <v>61</v>
      </c>
      <c r="F161" s="123">
        <v>13672.8</v>
      </c>
    </row>
    <row r="162" spans="1:6" ht="29.25" x14ac:dyDescent="0.25">
      <c r="A162" s="98" t="s">
        <v>73</v>
      </c>
      <c r="B162" s="109" t="s">
        <v>71</v>
      </c>
      <c r="C162" s="62" t="s">
        <v>60</v>
      </c>
      <c r="D162" s="62" t="s">
        <v>58</v>
      </c>
      <c r="E162" s="62" t="s">
        <v>61</v>
      </c>
      <c r="F162" s="123">
        <f>F163</f>
        <v>8.1</v>
      </c>
    </row>
    <row r="163" spans="1:6" ht="43.5" x14ac:dyDescent="0.25">
      <c r="A163" s="66" t="s">
        <v>67</v>
      </c>
      <c r="B163" s="63" t="s">
        <v>71</v>
      </c>
      <c r="C163" s="62" t="s">
        <v>65</v>
      </c>
      <c r="D163" s="62" t="s">
        <v>58</v>
      </c>
      <c r="E163" s="62" t="s">
        <v>61</v>
      </c>
      <c r="F163" s="123">
        <v>8.1</v>
      </c>
    </row>
    <row r="164" spans="1:6" ht="30" x14ac:dyDescent="0.25">
      <c r="A164" s="162" t="s">
        <v>319</v>
      </c>
      <c r="B164" s="162" t="s">
        <v>74</v>
      </c>
      <c r="C164" s="64" t="s">
        <v>60</v>
      </c>
      <c r="D164" s="64" t="s">
        <v>58</v>
      </c>
      <c r="E164" s="64" t="s">
        <v>61</v>
      </c>
      <c r="F164" s="124">
        <f>F165</f>
        <v>10037.5</v>
      </c>
    </row>
    <row r="165" spans="1:6" x14ac:dyDescent="0.25">
      <c r="A165" s="63" t="s">
        <v>76</v>
      </c>
      <c r="B165" s="63" t="s">
        <v>75</v>
      </c>
      <c r="C165" s="62" t="s">
        <v>60</v>
      </c>
      <c r="D165" s="62" t="s">
        <v>58</v>
      </c>
      <c r="E165" s="62" t="s">
        <v>61</v>
      </c>
      <c r="F165" s="141">
        <f>F166</f>
        <v>10037.5</v>
      </c>
    </row>
    <row r="166" spans="1:6" ht="43.5" x14ac:dyDescent="0.25">
      <c r="A166" s="66" t="s">
        <v>67</v>
      </c>
      <c r="B166" s="63" t="s">
        <v>75</v>
      </c>
      <c r="C166" s="62" t="s">
        <v>65</v>
      </c>
      <c r="D166" s="62" t="s">
        <v>58</v>
      </c>
      <c r="E166" s="62" t="s">
        <v>61</v>
      </c>
      <c r="F166" s="123">
        <v>10037.5</v>
      </c>
    </row>
    <row r="167" spans="1:6" ht="30" x14ac:dyDescent="0.25">
      <c r="A167" s="163" t="s">
        <v>249</v>
      </c>
      <c r="B167" s="162" t="s">
        <v>247</v>
      </c>
      <c r="C167" s="64" t="s">
        <v>60</v>
      </c>
      <c r="D167" s="64" t="s">
        <v>58</v>
      </c>
      <c r="E167" s="64" t="s">
        <v>61</v>
      </c>
      <c r="F167" s="124">
        <f>F168</f>
        <v>1566.5</v>
      </c>
    </row>
    <row r="168" spans="1:6" x14ac:dyDescent="0.25">
      <c r="A168" s="66" t="s">
        <v>250</v>
      </c>
      <c r="B168" s="63" t="s">
        <v>247</v>
      </c>
      <c r="C168" s="62" t="s">
        <v>60</v>
      </c>
      <c r="D168" s="62" t="s">
        <v>58</v>
      </c>
      <c r="E168" s="62" t="s">
        <v>61</v>
      </c>
      <c r="F168" s="123">
        <f>F169</f>
        <v>1566.5</v>
      </c>
    </row>
    <row r="169" spans="1:6" ht="43.5" x14ac:dyDescent="0.25">
      <c r="A169" s="66" t="s">
        <v>67</v>
      </c>
      <c r="B169" s="63" t="s">
        <v>248</v>
      </c>
      <c r="C169" s="62" t="s">
        <v>65</v>
      </c>
      <c r="D169" s="62" t="s">
        <v>58</v>
      </c>
      <c r="E169" s="62" t="s">
        <v>61</v>
      </c>
      <c r="F169" s="123">
        <f>86.5+1480</f>
        <v>1566.5</v>
      </c>
    </row>
    <row r="170" spans="1:6" x14ac:dyDescent="0.25">
      <c r="A170" s="75" t="s">
        <v>204</v>
      </c>
      <c r="B170" s="162" t="s">
        <v>63</v>
      </c>
      <c r="C170" s="64" t="s">
        <v>60</v>
      </c>
      <c r="D170" s="64" t="s">
        <v>58</v>
      </c>
      <c r="E170" s="64" t="s">
        <v>106</v>
      </c>
      <c r="F170" s="124">
        <f>F171</f>
        <v>899.3</v>
      </c>
    </row>
    <row r="171" spans="1:6" ht="45" x14ac:dyDescent="0.25">
      <c r="A171" s="201" t="s">
        <v>339</v>
      </c>
      <c r="B171" s="71" t="s">
        <v>242</v>
      </c>
      <c r="C171" s="71" t="s">
        <v>60</v>
      </c>
      <c r="D171" s="71" t="s">
        <v>58</v>
      </c>
      <c r="E171" s="71" t="s">
        <v>106</v>
      </c>
      <c r="F171" s="124">
        <f>F172+F173</f>
        <v>899.3</v>
      </c>
    </row>
    <row r="172" spans="1:6" ht="57.75" x14ac:dyDescent="0.25">
      <c r="A172" s="73" t="s">
        <v>94</v>
      </c>
      <c r="B172" s="61" t="s">
        <v>242</v>
      </c>
      <c r="C172" s="61" t="s">
        <v>93</v>
      </c>
      <c r="D172" s="61" t="s">
        <v>58</v>
      </c>
      <c r="E172" s="61" t="s">
        <v>106</v>
      </c>
      <c r="F172" s="123">
        <v>711.9</v>
      </c>
    </row>
    <row r="173" spans="1:6" ht="29.25" x14ac:dyDescent="0.25">
      <c r="A173" s="73" t="s">
        <v>103</v>
      </c>
      <c r="B173" s="61" t="s">
        <v>242</v>
      </c>
      <c r="C173" s="61" t="s">
        <v>91</v>
      </c>
      <c r="D173" s="61" t="s">
        <v>58</v>
      </c>
      <c r="E173" s="61" t="s">
        <v>106</v>
      </c>
      <c r="F173" s="123">
        <v>187.4</v>
      </c>
    </row>
    <row r="174" spans="1:6" x14ac:dyDescent="0.25">
      <c r="A174" s="99" t="s">
        <v>208</v>
      </c>
      <c r="B174" s="97" t="s">
        <v>63</v>
      </c>
      <c r="C174" s="97" t="s">
        <v>60</v>
      </c>
      <c r="D174" s="97" t="s">
        <v>158</v>
      </c>
      <c r="E174" s="97" t="s">
        <v>78</v>
      </c>
      <c r="F174" s="169">
        <f>F175</f>
        <v>266.10000000000002</v>
      </c>
    </row>
    <row r="175" spans="1:6" x14ac:dyDescent="0.25">
      <c r="A175" s="83" t="s">
        <v>207</v>
      </c>
      <c r="B175" s="61" t="s">
        <v>63</v>
      </c>
      <c r="C175" s="61" t="s">
        <v>60</v>
      </c>
      <c r="D175" s="61" t="s">
        <v>158</v>
      </c>
      <c r="E175" s="61" t="s">
        <v>132</v>
      </c>
      <c r="F175" s="152">
        <f>F176</f>
        <v>266.10000000000002</v>
      </c>
    </row>
    <row r="176" spans="1:6" ht="45" x14ac:dyDescent="0.25">
      <c r="A176" s="82" t="s">
        <v>209</v>
      </c>
      <c r="B176" s="153" t="s">
        <v>214</v>
      </c>
      <c r="C176" s="71" t="s">
        <v>60</v>
      </c>
      <c r="D176" s="71" t="s">
        <v>158</v>
      </c>
      <c r="E176" s="71" t="s">
        <v>132</v>
      </c>
      <c r="F176" s="189">
        <f>F177</f>
        <v>266.10000000000002</v>
      </c>
    </row>
    <row r="177" spans="1:6" ht="29.25" x14ac:dyDescent="0.25">
      <c r="A177" s="84" t="s">
        <v>210</v>
      </c>
      <c r="B177" s="83" t="s">
        <v>213</v>
      </c>
      <c r="C177" s="61" t="s">
        <v>60</v>
      </c>
      <c r="D177" s="61" t="s">
        <v>158</v>
      </c>
      <c r="E177" s="61" t="s">
        <v>132</v>
      </c>
      <c r="F177" s="152">
        <f>F178</f>
        <v>266.10000000000002</v>
      </c>
    </row>
    <row r="178" spans="1:6" ht="100.5" x14ac:dyDescent="0.25">
      <c r="A178" s="84" t="s">
        <v>211</v>
      </c>
      <c r="B178" s="83" t="s">
        <v>212</v>
      </c>
      <c r="C178" s="61" t="s">
        <v>60</v>
      </c>
      <c r="D178" s="61" t="s">
        <v>158</v>
      </c>
      <c r="E178" s="61" t="s">
        <v>132</v>
      </c>
      <c r="F178" s="152">
        <f>F179</f>
        <v>266.10000000000002</v>
      </c>
    </row>
    <row r="179" spans="1:6" ht="29.25" x14ac:dyDescent="0.25">
      <c r="A179" s="73" t="s">
        <v>103</v>
      </c>
      <c r="B179" s="83" t="s">
        <v>212</v>
      </c>
      <c r="C179" s="61" t="s">
        <v>91</v>
      </c>
      <c r="D179" s="61" t="s">
        <v>158</v>
      </c>
      <c r="E179" s="61" t="s">
        <v>132</v>
      </c>
      <c r="F179" s="152">
        <v>266.10000000000002</v>
      </c>
    </row>
    <row r="180" spans="1:6" x14ac:dyDescent="0.25">
      <c r="A180" s="97" t="s">
        <v>179</v>
      </c>
      <c r="B180" s="97" t="s">
        <v>63</v>
      </c>
      <c r="C180" s="97" t="s">
        <v>60</v>
      </c>
      <c r="D180" s="97" t="s">
        <v>181</v>
      </c>
      <c r="E180" s="97" t="s">
        <v>59</v>
      </c>
      <c r="F180" s="170">
        <f>F181+F183</f>
        <v>6943.5</v>
      </c>
    </row>
    <row r="181" spans="1:6" x14ac:dyDescent="0.25">
      <c r="A181" s="332" t="s">
        <v>365</v>
      </c>
      <c r="B181" s="79" t="s">
        <v>183</v>
      </c>
      <c r="C181" s="79" t="s">
        <v>60</v>
      </c>
      <c r="D181" s="79" t="s">
        <v>181</v>
      </c>
      <c r="E181" s="79" t="s">
        <v>79</v>
      </c>
      <c r="F181" s="171">
        <f>F182</f>
        <v>2996.3</v>
      </c>
    </row>
    <row r="182" spans="1:6" ht="43.5" x14ac:dyDescent="0.25">
      <c r="A182" s="66" t="s">
        <v>67</v>
      </c>
      <c r="B182" s="79" t="s">
        <v>183</v>
      </c>
      <c r="C182" s="79" t="s">
        <v>65</v>
      </c>
      <c r="D182" s="79" t="s">
        <v>181</v>
      </c>
      <c r="E182" s="79" t="s">
        <v>184</v>
      </c>
      <c r="F182" s="171">
        <v>2996.3</v>
      </c>
    </row>
    <row r="183" spans="1:6" x14ac:dyDescent="0.25">
      <c r="A183" s="62" t="s">
        <v>182</v>
      </c>
      <c r="B183" s="61" t="s">
        <v>63</v>
      </c>
      <c r="C183" s="62" t="s">
        <v>60</v>
      </c>
      <c r="D183" s="62" t="s">
        <v>181</v>
      </c>
      <c r="E183" s="62" t="s">
        <v>106</v>
      </c>
      <c r="F183" s="171">
        <f>F184</f>
        <v>3947.2</v>
      </c>
    </row>
    <row r="184" spans="1:6" ht="30" x14ac:dyDescent="0.25">
      <c r="A184" s="177" t="s">
        <v>321</v>
      </c>
      <c r="B184" s="61" t="s">
        <v>135</v>
      </c>
      <c r="C184" s="62" t="s">
        <v>60</v>
      </c>
      <c r="D184" s="62" t="s">
        <v>181</v>
      </c>
      <c r="E184" s="62" t="s">
        <v>106</v>
      </c>
      <c r="F184" s="172">
        <f>F185</f>
        <v>3947.2</v>
      </c>
    </row>
    <row r="185" spans="1:6" x14ac:dyDescent="0.25">
      <c r="A185" s="127" t="s">
        <v>253</v>
      </c>
      <c r="B185" s="62" t="s">
        <v>251</v>
      </c>
      <c r="C185" s="62" t="s">
        <v>252</v>
      </c>
      <c r="D185" s="62" t="s">
        <v>181</v>
      </c>
      <c r="E185" s="62" t="s">
        <v>106</v>
      </c>
      <c r="F185" s="172">
        <v>3947.2</v>
      </c>
    </row>
    <row r="186" spans="1:6" x14ac:dyDescent="0.25">
      <c r="A186" s="115" t="s">
        <v>186</v>
      </c>
      <c r="B186" s="115" t="s">
        <v>63</v>
      </c>
      <c r="C186" s="115" t="s">
        <v>60</v>
      </c>
      <c r="D186" s="115" t="s">
        <v>180</v>
      </c>
      <c r="E186" s="115" t="s">
        <v>78</v>
      </c>
      <c r="F186" s="151">
        <f>F187</f>
        <v>700</v>
      </c>
    </row>
    <row r="187" spans="1:6" x14ac:dyDescent="0.25">
      <c r="A187" s="62" t="s">
        <v>187</v>
      </c>
      <c r="B187" s="62" t="s">
        <v>63</v>
      </c>
      <c r="C187" s="62" t="s">
        <v>60</v>
      </c>
      <c r="D187" s="62" t="s">
        <v>180</v>
      </c>
      <c r="E187" s="62" t="s">
        <v>77</v>
      </c>
      <c r="F187" s="147">
        <f>F188</f>
        <v>700</v>
      </c>
    </row>
    <row r="188" spans="1:6" ht="45" x14ac:dyDescent="0.25">
      <c r="A188" s="82" t="s">
        <v>320</v>
      </c>
      <c r="B188" s="64" t="s">
        <v>188</v>
      </c>
      <c r="C188" s="64" t="s">
        <v>60</v>
      </c>
      <c r="D188" s="64" t="s">
        <v>180</v>
      </c>
      <c r="E188" s="64" t="s">
        <v>77</v>
      </c>
      <c r="F188" s="145">
        <v>700</v>
      </c>
    </row>
    <row r="189" spans="1:6" ht="29.25" x14ac:dyDescent="0.25">
      <c r="A189" s="73" t="s">
        <v>103</v>
      </c>
      <c r="B189" s="62" t="s">
        <v>188</v>
      </c>
      <c r="C189" s="62" t="s">
        <v>91</v>
      </c>
      <c r="D189" s="62" t="s">
        <v>180</v>
      </c>
      <c r="E189" s="62" t="s">
        <v>77</v>
      </c>
      <c r="F189" s="146">
        <v>700</v>
      </c>
    </row>
    <row r="190" spans="1:6" ht="30" x14ac:dyDescent="0.25">
      <c r="A190" s="103" t="s">
        <v>191</v>
      </c>
      <c r="B190" s="115" t="s">
        <v>63</v>
      </c>
      <c r="C190" s="97" t="s">
        <v>60</v>
      </c>
      <c r="D190" s="97" t="s">
        <v>192</v>
      </c>
      <c r="E190" s="97" t="s">
        <v>78</v>
      </c>
      <c r="F190" s="122">
        <f>F191+F199</f>
        <v>94212</v>
      </c>
    </row>
    <row r="191" spans="1:6" ht="29.25" x14ac:dyDescent="0.25">
      <c r="A191" s="113" t="s">
        <v>193</v>
      </c>
      <c r="B191" s="114" t="s">
        <v>63</v>
      </c>
      <c r="C191" s="114" t="s">
        <v>60</v>
      </c>
      <c r="D191" s="114" t="s">
        <v>192</v>
      </c>
      <c r="E191" s="114" t="s">
        <v>61</v>
      </c>
      <c r="F191" s="121">
        <f>F192</f>
        <v>93938.1</v>
      </c>
    </row>
    <row r="192" spans="1:6" x14ac:dyDescent="0.25">
      <c r="A192" s="73" t="s">
        <v>82</v>
      </c>
      <c r="B192" s="62" t="s">
        <v>195</v>
      </c>
      <c r="C192" s="62" t="s">
        <v>60</v>
      </c>
      <c r="D192" s="62" t="s">
        <v>192</v>
      </c>
      <c r="E192" s="62" t="s">
        <v>61</v>
      </c>
      <c r="F192" s="120">
        <f>F193+F195+F197</f>
        <v>93938.1</v>
      </c>
    </row>
    <row r="193" spans="1:6" ht="43.5" x14ac:dyDescent="0.25">
      <c r="A193" s="113" t="s">
        <v>256</v>
      </c>
      <c r="B193" s="62" t="s">
        <v>257</v>
      </c>
      <c r="C193" s="62" t="s">
        <v>60</v>
      </c>
      <c r="D193" s="62" t="s">
        <v>192</v>
      </c>
      <c r="E193" s="62" t="s">
        <v>61</v>
      </c>
      <c r="F193" s="120">
        <f>F194</f>
        <v>3488.8</v>
      </c>
    </row>
    <row r="194" spans="1:6" x14ac:dyDescent="0.25">
      <c r="A194" s="61" t="s">
        <v>177</v>
      </c>
      <c r="B194" s="62" t="s">
        <v>257</v>
      </c>
      <c r="C194" s="62" t="s">
        <v>84</v>
      </c>
      <c r="D194" s="62" t="s">
        <v>192</v>
      </c>
      <c r="E194" s="62" t="s">
        <v>61</v>
      </c>
      <c r="F194" s="120">
        <v>3488.8</v>
      </c>
    </row>
    <row r="195" spans="1:6" ht="72" x14ac:dyDescent="0.25">
      <c r="A195" s="63" t="s">
        <v>197</v>
      </c>
      <c r="B195" s="62" t="s">
        <v>196</v>
      </c>
      <c r="C195" s="62" t="s">
        <v>60</v>
      </c>
      <c r="D195" s="62" t="s">
        <v>192</v>
      </c>
      <c r="E195" s="62" t="s">
        <v>61</v>
      </c>
      <c r="F195" s="120">
        <v>263.3</v>
      </c>
    </row>
    <row r="196" spans="1:6" x14ac:dyDescent="0.25">
      <c r="A196" s="61" t="s">
        <v>177</v>
      </c>
      <c r="B196" s="62" t="s">
        <v>196</v>
      </c>
      <c r="C196" s="62" t="s">
        <v>84</v>
      </c>
      <c r="D196" s="62" t="s">
        <v>192</v>
      </c>
      <c r="E196" s="62" t="s">
        <v>61</v>
      </c>
      <c r="F196" s="120">
        <v>263.3</v>
      </c>
    </row>
    <row r="197" spans="1:6" ht="86.25" x14ac:dyDescent="0.25">
      <c r="A197" s="63" t="s">
        <v>199</v>
      </c>
      <c r="B197" s="62" t="s">
        <v>198</v>
      </c>
      <c r="C197" s="62" t="s">
        <v>60</v>
      </c>
      <c r="D197" s="62" t="s">
        <v>192</v>
      </c>
      <c r="E197" s="62" t="s">
        <v>61</v>
      </c>
      <c r="F197" s="120">
        <f>F198</f>
        <v>90186</v>
      </c>
    </row>
    <row r="198" spans="1:6" x14ac:dyDescent="0.25">
      <c r="A198" s="61" t="s">
        <v>177</v>
      </c>
      <c r="B198" s="62" t="s">
        <v>198</v>
      </c>
      <c r="C198" s="62" t="s">
        <v>84</v>
      </c>
      <c r="D198" s="62" t="s">
        <v>192</v>
      </c>
      <c r="E198" s="62" t="s">
        <v>61</v>
      </c>
      <c r="F198" s="120">
        <v>90186</v>
      </c>
    </row>
    <row r="199" spans="1:6" x14ac:dyDescent="0.25">
      <c r="A199" s="62" t="s">
        <v>194</v>
      </c>
      <c r="B199" s="62" t="s">
        <v>63</v>
      </c>
      <c r="C199" s="62" t="s">
        <v>60</v>
      </c>
      <c r="D199" s="62" t="s">
        <v>192</v>
      </c>
      <c r="E199" s="62" t="s">
        <v>77</v>
      </c>
      <c r="F199" s="120">
        <f>F200</f>
        <v>273.89999999999998</v>
      </c>
    </row>
    <row r="200" spans="1:6" x14ac:dyDescent="0.25">
      <c r="A200" s="73" t="s">
        <v>82</v>
      </c>
      <c r="B200" s="62" t="s">
        <v>81</v>
      </c>
      <c r="C200" s="62" t="s">
        <v>60</v>
      </c>
      <c r="D200" s="62" t="s">
        <v>192</v>
      </c>
      <c r="E200" s="62" t="s">
        <v>77</v>
      </c>
      <c r="F200" s="120">
        <f>F201</f>
        <v>273.89999999999998</v>
      </c>
    </row>
    <row r="201" spans="1:6" x14ac:dyDescent="0.25">
      <c r="A201" s="128" t="s">
        <v>254</v>
      </c>
      <c r="B201" s="129" t="s">
        <v>255</v>
      </c>
      <c r="C201" s="62" t="s">
        <v>60</v>
      </c>
      <c r="D201" s="62" t="s">
        <v>192</v>
      </c>
      <c r="E201" s="62" t="s">
        <v>77</v>
      </c>
      <c r="F201" s="120">
        <f>F202</f>
        <v>273.89999999999998</v>
      </c>
    </row>
    <row r="202" spans="1:6" x14ac:dyDescent="0.25">
      <c r="A202" s="128" t="s">
        <v>177</v>
      </c>
      <c r="B202" s="129" t="s">
        <v>255</v>
      </c>
      <c r="C202" s="62" t="s">
        <v>84</v>
      </c>
      <c r="D202" s="62" t="s">
        <v>192</v>
      </c>
      <c r="E202" s="62" t="s">
        <v>77</v>
      </c>
      <c r="F202" s="120">
        <v>273.89999999999998</v>
      </c>
    </row>
    <row r="203" spans="1:6" ht="15.75" x14ac:dyDescent="0.25">
      <c r="A203" s="133" t="s">
        <v>43</v>
      </c>
      <c r="B203" s="135"/>
      <c r="C203" s="135"/>
      <c r="D203" s="134"/>
      <c r="E203" s="135"/>
      <c r="F203" s="173">
        <f>F7+F79+F84+F89+F104+F150+F174+F180+F186+F190+F99</f>
        <v>538338.47</v>
      </c>
    </row>
    <row r="204" spans="1:6" x14ac:dyDescent="0.25">
      <c r="A204" s="85"/>
      <c r="B204" s="85"/>
      <c r="C204" s="85"/>
      <c r="D204" s="85"/>
      <c r="E204" s="149"/>
    </row>
    <row r="205" spans="1:6" x14ac:dyDescent="0.25">
      <c r="A205" s="85"/>
      <c r="B205" s="85"/>
      <c r="C205" s="85"/>
      <c r="D205" s="85"/>
      <c r="E205" s="149"/>
    </row>
    <row r="206" spans="1:6" x14ac:dyDescent="0.25">
      <c r="A206" s="85"/>
      <c r="B206" s="85"/>
      <c r="C206" s="85"/>
      <c r="D206" s="85"/>
      <c r="E206" s="149"/>
    </row>
    <row r="207" spans="1:6" x14ac:dyDescent="0.25">
      <c r="A207" s="85"/>
      <c r="B207" s="85"/>
      <c r="C207" s="85"/>
      <c r="D207" s="85"/>
      <c r="E207" s="149"/>
    </row>
    <row r="208" spans="1:6" x14ac:dyDescent="0.25">
      <c r="A208" s="85"/>
      <c r="B208" s="85"/>
      <c r="C208" s="85"/>
      <c r="D208" s="85"/>
      <c r="E208" s="149"/>
    </row>
    <row r="209" spans="1:5" x14ac:dyDescent="0.25">
      <c r="A209" s="85"/>
      <c r="B209" s="85"/>
      <c r="C209" s="85"/>
      <c r="D209" s="85"/>
      <c r="E209" s="149"/>
    </row>
    <row r="210" spans="1:5" x14ac:dyDescent="0.25">
      <c r="A210" s="85"/>
      <c r="B210" s="85"/>
      <c r="C210" s="85"/>
      <c r="D210" s="85"/>
      <c r="E210" s="149"/>
    </row>
    <row r="211" spans="1:5" x14ac:dyDescent="0.25">
      <c r="A211" s="85"/>
      <c r="B211" s="85"/>
      <c r="C211" s="85"/>
      <c r="D211" s="85"/>
      <c r="E211" s="149"/>
    </row>
    <row r="212" spans="1:5" x14ac:dyDescent="0.25">
      <c r="A212" s="85"/>
      <c r="B212" s="85"/>
      <c r="C212" s="85"/>
      <c r="D212" s="85"/>
      <c r="E212" s="149"/>
    </row>
    <row r="213" spans="1:5" x14ac:dyDescent="0.25">
      <c r="A213" s="85"/>
      <c r="B213" s="85"/>
      <c r="C213" s="85"/>
      <c r="D213" s="85"/>
      <c r="E213" s="149"/>
    </row>
    <row r="214" spans="1:5" x14ac:dyDescent="0.25">
      <c r="A214" s="85"/>
      <c r="B214" s="85"/>
      <c r="C214" s="85"/>
      <c r="D214" s="85"/>
      <c r="E214" s="149"/>
    </row>
    <row r="215" spans="1:5" x14ac:dyDescent="0.25">
      <c r="A215" s="85"/>
      <c r="B215" s="85"/>
      <c r="C215" s="85"/>
      <c r="D215" s="85"/>
      <c r="E215" s="149"/>
    </row>
    <row r="216" spans="1:5" x14ac:dyDescent="0.25">
      <c r="A216" s="85"/>
      <c r="B216" s="85"/>
      <c r="C216" s="85"/>
      <c r="D216" s="85"/>
      <c r="E216" s="149"/>
    </row>
    <row r="217" spans="1:5" x14ac:dyDescent="0.25">
      <c r="A217" s="85"/>
      <c r="B217" s="85"/>
      <c r="C217" s="85"/>
      <c r="D217" s="85"/>
      <c r="E217" s="149"/>
    </row>
    <row r="218" spans="1:5" x14ac:dyDescent="0.25">
      <c r="A218" s="85"/>
      <c r="B218" s="85"/>
      <c r="C218" s="85"/>
      <c r="D218" s="85"/>
      <c r="E218" s="149"/>
    </row>
    <row r="219" spans="1:5" x14ac:dyDescent="0.25">
      <c r="A219" s="85"/>
      <c r="B219" s="85"/>
      <c r="C219" s="85"/>
      <c r="D219" s="85"/>
      <c r="E219" s="149"/>
    </row>
    <row r="220" spans="1:5" x14ac:dyDescent="0.25">
      <c r="A220" s="85"/>
      <c r="B220" s="85"/>
      <c r="C220" s="85"/>
      <c r="D220" s="85"/>
      <c r="E220" s="149"/>
    </row>
    <row r="221" spans="1:5" x14ac:dyDescent="0.25">
      <c r="A221" s="85"/>
      <c r="B221" s="85"/>
      <c r="C221" s="85"/>
      <c r="D221" s="85"/>
      <c r="E221" s="149"/>
    </row>
    <row r="222" spans="1:5" x14ac:dyDescent="0.25">
      <c r="A222" s="85"/>
      <c r="B222" s="85"/>
      <c r="C222" s="85"/>
      <c r="D222" s="85"/>
      <c r="E222" s="149"/>
    </row>
    <row r="223" spans="1:5" x14ac:dyDescent="0.25">
      <c r="A223" s="85"/>
      <c r="B223" s="85"/>
      <c r="C223" s="85"/>
      <c r="D223" s="85"/>
      <c r="E223" s="149"/>
    </row>
    <row r="224" spans="1:5" x14ac:dyDescent="0.25">
      <c r="A224" s="85"/>
      <c r="B224" s="85"/>
      <c r="C224" s="85"/>
      <c r="D224" s="85"/>
      <c r="E224" s="149"/>
    </row>
    <row r="225" spans="1:5" x14ac:dyDescent="0.25">
      <c r="A225" s="85"/>
      <c r="B225" s="85"/>
      <c r="C225" s="85"/>
      <c r="D225" s="85"/>
      <c r="E225" s="149"/>
    </row>
    <row r="226" spans="1:5" x14ac:dyDescent="0.25">
      <c r="A226" s="85"/>
      <c r="B226" s="85"/>
      <c r="C226" s="85"/>
      <c r="D226" s="85"/>
      <c r="E226" s="86"/>
    </row>
    <row r="227" spans="1:5" x14ac:dyDescent="0.25">
      <c r="A227" s="85"/>
      <c r="B227" s="85"/>
      <c r="C227" s="85"/>
      <c r="D227" s="85"/>
      <c r="E227" s="86"/>
    </row>
    <row r="228" spans="1:5" x14ac:dyDescent="0.25">
      <c r="A228" s="85"/>
      <c r="B228" s="85"/>
      <c r="C228" s="85"/>
      <c r="D228" s="85"/>
      <c r="E228" s="86"/>
    </row>
    <row r="229" spans="1:5" x14ac:dyDescent="0.25">
      <c r="A229" s="85"/>
      <c r="B229" s="85"/>
      <c r="C229" s="85"/>
      <c r="D229" s="85"/>
      <c r="E229" s="86"/>
    </row>
    <row r="230" spans="1:5" x14ac:dyDescent="0.25">
      <c r="A230" s="85"/>
      <c r="B230" s="85"/>
      <c r="C230" s="85"/>
      <c r="D230" s="85"/>
      <c r="E230" s="86"/>
    </row>
    <row r="231" spans="1:5" x14ac:dyDescent="0.25">
      <c r="A231" s="85"/>
      <c r="B231" s="85"/>
      <c r="C231" s="85"/>
      <c r="D231" s="85"/>
      <c r="E231" s="86"/>
    </row>
    <row r="232" spans="1:5" x14ac:dyDescent="0.25">
      <c r="A232" s="85"/>
      <c r="B232" s="85"/>
      <c r="C232" s="85"/>
      <c r="D232" s="85"/>
      <c r="E232" s="86"/>
    </row>
    <row r="233" spans="1:5" x14ac:dyDescent="0.25">
      <c r="A233" s="85"/>
      <c r="B233" s="85"/>
      <c r="C233" s="85"/>
      <c r="D233" s="85"/>
      <c r="E233" s="86"/>
    </row>
    <row r="234" spans="1:5" x14ac:dyDescent="0.25">
      <c r="A234" s="85"/>
      <c r="B234" s="85"/>
      <c r="C234" s="85"/>
      <c r="D234" s="85"/>
      <c r="E234" s="86"/>
    </row>
    <row r="235" spans="1:5" x14ac:dyDescent="0.25">
      <c r="A235" s="85"/>
      <c r="B235" s="85"/>
      <c r="C235" s="85"/>
      <c r="D235" s="85"/>
      <c r="E235" s="86"/>
    </row>
    <row r="236" spans="1:5" x14ac:dyDescent="0.25">
      <c r="A236" s="85"/>
      <c r="B236" s="85"/>
      <c r="C236" s="85"/>
      <c r="D236" s="85"/>
      <c r="E236" s="86"/>
    </row>
    <row r="237" spans="1:5" x14ac:dyDescent="0.25">
      <c r="A237" s="85"/>
      <c r="B237" s="85"/>
      <c r="C237" s="85"/>
      <c r="D237" s="85"/>
      <c r="E237" s="86"/>
    </row>
    <row r="238" spans="1:5" x14ac:dyDescent="0.25">
      <c r="A238" s="85"/>
      <c r="B238" s="85"/>
      <c r="C238" s="85"/>
      <c r="D238" s="85"/>
      <c r="E238" s="86"/>
    </row>
    <row r="239" spans="1:5" x14ac:dyDescent="0.25">
      <c r="A239" s="85"/>
      <c r="B239" s="85"/>
      <c r="C239" s="85"/>
      <c r="D239" s="85"/>
      <c r="E239" s="86"/>
    </row>
    <row r="240" spans="1:5" x14ac:dyDescent="0.25">
      <c r="A240" s="85"/>
      <c r="B240" s="85"/>
      <c r="C240" s="85"/>
      <c r="D240" s="85"/>
      <c r="E240" s="86"/>
    </row>
    <row r="241" spans="1:5" x14ac:dyDescent="0.25">
      <c r="A241" s="85"/>
      <c r="B241" s="85"/>
      <c r="C241" s="85"/>
      <c r="D241" s="85"/>
      <c r="E241" s="86"/>
    </row>
    <row r="242" spans="1:5" x14ac:dyDescent="0.25">
      <c r="A242" s="85"/>
      <c r="B242" s="85"/>
      <c r="C242" s="85"/>
      <c r="D242" s="85"/>
      <c r="E242" s="86"/>
    </row>
    <row r="243" spans="1:5" x14ac:dyDescent="0.25">
      <c r="A243" s="85"/>
      <c r="B243" s="85"/>
      <c r="C243" s="85"/>
      <c r="D243" s="85"/>
      <c r="E243" s="86"/>
    </row>
    <row r="244" spans="1:5" x14ac:dyDescent="0.25">
      <c r="A244" s="85"/>
      <c r="B244" s="85"/>
      <c r="C244" s="85"/>
      <c r="D244" s="85"/>
      <c r="E244" s="86"/>
    </row>
    <row r="245" spans="1:5" x14ac:dyDescent="0.25">
      <c r="A245" s="85"/>
      <c r="B245" s="85"/>
      <c r="C245" s="85"/>
      <c r="D245" s="85"/>
      <c r="E245" s="86"/>
    </row>
    <row r="246" spans="1:5" x14ac:dyDescent="0.25">
      <c r="A246" s="85"/>
      <c r="B246" s="85"/>
      <c r="C246" s="85"/>
      <c r="D246" s="85"/>
      <c r="E246" s="86"/>
    </row>
    <row r="247" spans="1:5" x14ac:dyDescent="0.25">
      <c r="A247" s="85"/>
      <c r="B247" s="85"/>
      <c r="C247" s="85"/>
      <c r="D247" s="85"/>
      <c r="E247" s="86"/>
    </row>
    <row r="248" spans="1:5" x14ac:dyDescent="0.25">
      <c r="A248" s="85"/>
      <c r="B248" s="85"/>
      <c r="C248" s="85"/>
      <c r="D248" s="85"/>
      <c r="E248" s="86"/>
    </row>
    <row r="249" spans="1:5" x14ac:dyDescent="0.25">
      <c r="A249" s="85"/>
      <c r="B249" s="85"/>
      <c r="C249" s="85"/>
      <c r="D249" s="85"/>
      <c r="E249" s="86"/>
    </row>
    <row r="250" spans="1:5" x14ac:dyDescent="0.25">
      <c r="A250" s="85"/>
      <c r="B250" s="85"/>
      <c r="C250" s="85"/>
      <c r="D250" s="85"/>
      <c r="E250" s="86"/>
    </row>
    <row r="251" spans="1:5" x14ac:dyDescent="0.25">
      <c r="A251" s="85"/>
      <c r="B251" s="85"/>
      <c r="C251" s="85"/>
      <c r="D251" s="85"/>
      <c r="E251" s="86"/>
    </row>
    <row r="252" spans="1:5" x14ac:dyDescent="0.25">
      <c r="A252" s="85"/>
      <c r="B252" s="85"/>
      <c r="C252" s="85"/>
      <c r="D252" s="85"/>
      <c r="E252" s="86"/>
    </row>
    <row r="253" spans="1:5" x14ac:dyDescent="0.25">
      <c r="A253" s="85"/>
      <c r="B253" s="85"/>
      <c r="C253" s="85"/>
      <c r="D253" s="85"/>
      <c r="E253" s="86"/>
    </row>
    <row r="254" spans="1:5" x14ac:dyDescent="0.25">
      <c r="A254" s="85"/>
      <c r="B254" s="85"/>
      <c r="C254" s="85"/>
      <c r="D254" s="85"/>
      <c r="E254" s="86"/>
    </row>
    <row r="255" spans="1:5" x14ac:dyDescent="0.25">
      <c r="A255" s="85"/>
      <c r="B255" s="85"/>
      <c r="C255" s="85"/>
      <c r="D255" s="85"/>
      <c r="E255" s="86"/>
    </row>
    <row r="256" spans="1:5" x14ac:dyDescent="0.25">
      <c r="A256" s="85"/>
      <c r="B256" s="85"/>
      <c r="C256" s="85"/>
      <c r="D256" s="85"/>
      <c r="E256" s="86"/>
    </row>
    <row r="257" spans="1:5" x14ac:dyDescent="0.25">
      <c r="A257" s="85"/>
      <c r="B257" s="85"/>
      <c r="C257" s="85"/>
      <c r="D257" s="85"/>
      <c r="E257" s="86"/>
    </row>
    <row r="258" spans="1:5" x14ac:dyDescent="0.25">
      <c r="A258" s="85"/>
      <c r="B258" s="85"/>
      <c r="C258" s="85"/>
      <c r="D258" s="85"/>
      <c r="E258" s="86"/>
    </row>
    <row r="259" spans="1:5" x14ac:dyDescent="0.25">
      <c r="A259" s="85"/>
      <c r="B259" s="85"/>
      <c r="C259" s="85"/>
      <c r="D259" s="85"/>
      <c r="E259" s="86"/>
    </row>
    <row r="260" spans="1:5" x14ac:dyDescent="0.25">
      <c r="A260" s="85"/>
      <c r="B260" s="85"/>
      <c r="C260" s="85"/>
      <c r="D260" s="85"/>
      <c r="E260" s="86"/>
    </row>
    <row r="261" spans="1:5" x14ac:dyDescent="0.25">
      <c r="A261" s="85"/>
      <c r="B261" s="85"/>
      <c r="C261" s="85"/>
      <c r="D261" s="85"/>
      <c r="E261" s="86"/>
    </row>
    <row r="262" spans="1:5" x14ac:dyDescent="0.25">
      <c r="A262" s="85"/>
      <c r="B262" s="85"/>
      <c r="C262" s="85"/>
      <c r="D262" s="85"/>
      <c r="E262" s="86"/>
    </row>
    <row r="263" spans="1:5" x14ac:dyDescent="0.25">
      <c r="A263" s="85"/>
      <c r="B263" s="85"/>
      <c r="C263" s="85"/>
      <c r="D263" s="85"/>
      <c r="E263" s="86"/>
    </row>
    <row r="264" spans="1:5" x14ac:dyDescent="0.25">
      <c r="A264" s="85"/>
      <c r="B264" s="85"/>
      <c r="C264" s="85"/>
      <c r="D264" s="85"/>
      <c r="E264" s="86"/>
    </row>
    <row r="265" spans="1:5" x14ac:dyDescent="0.25">
      <c r="A265" s="85"/>
      <c r="B265" s="85"/>
      <c r="C265" s="85"/>
      <c r="D265" s="85"/>
      <c r="E265" s="86"/>
    </row>
    <row r="266" spans="1:5" x14ac:dyDescent="0.25">
      <c r="A266" s="85"/>
      <c r="B266" s="85"/>
      <c r="C266" s="85"/>
      <c r="D266" s="85"/>
      <c r="E266" s="86"/>
    </row>
    <row r="267" spans="1:5" x14ac:dyDescent="0.25">
      <c r="A267" s="85"/>
      <c r="B267" s="85"/>
      <c r="C267" s="85"/>
      <c r="D267" s="85"/>
      <c r="E267" s="86"/>
    </row>
    <row r="268" spans="1:5" x14ac:dyDescent="0.25">
      <c r="A268" s="85"/>
      <c r="B268" s="85"/>
      <c r="C268" s="85"/>
      <c r="D268" s="85"/>
      <c r="E268" s="86"/>
    </row>
    <row r="269" spans="1:5" x14ac:dyDescent="0.25">
      <c r="A269" s="85"/>
      <c r="B269" s="85"/>
      <c r="C269" s="85"/>
      <c r="D269" s="85"/>
      <c r="E269" s="86"/>
    </row>
    <row r="270" spans="1:5" x14ac:dyDescent="0.25">
      <c r="A270" s="85"/>
      <c r="B270" s="85"/>
      <c r="C270" s="85"/>
      <c r="D270" s="85"/>
      <c r="E270" s="86"/>
    </row>
    <row r="271" spans="1:5" x14ac:dyDescent="0.25">
      <c r="A271" s="85"/>
      <c r="B271" s="85"/>
      <c r="C271" s="85"/>
      <c r="D271" s="85"/>
      <c r="E271" s="86"/>
    </row>
    <row r="272" spans="1:5" x14ac:dyDescent="0.25">
      <c r="A272" s="85"/>
      <c r="B272" s="85"/>
      <c r="C272" s="85"/>
      <c r="D272" s="85"/>
      <c r="E272" s="86"/>
    </row>
    <row r="273" spans="1:5" x14ac:dyDescent="0.25">
      <c r="A273" s="85"/>
      <c r="B273" s="85"/>
      <c r="C273" s="85"/>
      <c r="D273" s="85"/>
      <c r="E273" s="86"/>
    </row>
    <row r="274" spans="1:5" x14ac:dyDescent="0.25">
      <c r="A274" s="85"/>
      <c r="B274" s="85"/>
      <c r="C274" s="85"/>
      <c r="D274" s="85"/>
      <c r="E274" s="86"/>
    </row>
    <row r="275" spans="1:5" x14ac:dyDescent="0.25">
      <c r="A275" s="85"/>
      <c r="B275" s="85"/>
      <c r="C275" s="85"/>
      <c r="D275" s="85"/>
      <c r="E275" s="86"/>
    </row>
    <row r="276" spans="1:5" x14ac:dyDescent="0.25">
      <c r="A276" s="85"/>
      <c r="B276" s="85"/>
      <c r="C276" s="85"/>
      <c r="D276" s="85"/>
      <c r="E276" s="86"/>
    </row>
    <row r="277" spans="1:5" x14ac:dyDescent="0.25">
      <c r="A277" s="85"/>
      <c r="B277" s="85"/>
      <c r="C277" s="85"/>
      <c r="D277" s="85"/>
      <c r="E277" s="86"/>
    </row>
    <row r="278" spans="1:5" x14ac:dyDescent="0.25">
      <c r="A278" s="85"/>
      <c r="B278" s="85"/>
      <c r="C278" s="85"/>
      <c r="D278" s="85"/>
      <c r="E278" s="86"/>
    </row>
    <row r="279" spans="1:5" x14ac:dyDescent="0.25">
      <c r="A279" s="85"/>
      <c r="B279" s="85"/>
      <c r="C279" s="85"/>
      <c r="D279" s="85"/>
      <c r="E279" s="86"/>
    </row>
    <row r="280" spans="1:5" x14ac:dyDescent="0.25">
      <c r="A280" s="85"/>
      <c r="B280" s="85"/>
      <c r="C280" s="85"/>
      <c r="D280" s="85"/>
      <c r="E280" s="86"/>
    </row>
    <row r="281" spans="1:5" x14ac:dyDescent="0.25">
      <c r="A281" s="85"/>
      <c r="B281" s="85"/>
      <c r="C281" s="85"/>
      <c r="D281" s="85"/>
      <c r="E281" s="86"/>
    </row>
    <row r="282" spans="1:5" x14ac:dyDescent="0.25">
      <c r="A282" s="85"/>
      <c r="B282" s="85"/>
      <c r="C282" s="85"/>
      <c r="D282" s="85"/>
      <c r="E282" s="86"/>
    </row>
    <row r="283" spans="1:5" x14ac:dyDescent="0.25">
      <c r="A283" s="85"/>
      <c r="B283" s="85"/>
      <c r="C283" s="85"/>
      <c r="D283" s="85"/>
      <c r="E283" s="86"/>
    </row>
    <row r="284" spans="1:5" x14ac:dyDescent="0.25">
      <c r="A284" s="85"/>
      <c r="B284" s="85"/>
      <c r="C284" s="85"/>
      <c r="D284" s="85"/>
      <c r="E284" s="86"/>
    </row>
    <row r="285" spans="1:5" x14ac:dyDescent="0.25">
      <c r="A285" s="85"/>
      <c r="B285" s="85"/>
      <c r="C285" s="85"/>
      <c r="D285" s="85"/>
      <c r="E285" s="86"/>
    </row>
    <row r="286" spans="1:5" x14ac:dyDescent="0.25">
      <c r="A286" s="85"/>
      <c r="B286" s="85"/>
      <c r="C286" s="85"/>
      <c r="D286" s="85"/>
      <c r="E286" s="86"/>
    </row>
    <row r="287" spans="1:5" x14ac:dyDescent="0.25">
      <c r="A287" s="85"/>
      <c r="B287" s="85"/>
      <c r="C287" s="85"/>
      <c r="D287" s="85"/>
      <c r="E287" s="86"/>
    </row>
    <row r="288" spans="1:5" x14ac:dyDescent="0.25">
      <c r="A288" s="85"/>
      <c r="B288" s="85"/>
      <c r="C288" s="85"/>
      <c r="D288" s="85"/>
      <c r="E288" s="86"/>
    </row>
    <row r="289" spans="1:5" x14ac:dyDescent="0.25">
      <c r="A289" s="85"/>
      <c r="B289" s="85"/>
      <c r="C289" s="85"/>
      <c r="D289" s="85"/>
      <c r="E289" s="86"/>
    </row>
    <row r="290" spans="1:5" x14ac:dyDescent="0.25">
      <c r="A290" s="85"/>
      <c r="B290" s="85"/>
      <c r="C290" s="85"/>
      <c r="D290" s="85"/>
      <c r="E290" s="86"/>
    </row>
    <row r="291" spans="1:5" x14ac:dyDescent="0.25">
      <c r="A291" s="85"/>
      <c r="B291" s="85"/>
      <c r="C291" s="85"/>
      <c r="D291" s="85"/>
      <c r="E291" s="86"/>
    </row>
    <row r="292" spans="1:5" x14ac:dyDescent="0.25">
      <c r="A292" s="85"/>
      <c r="B292" s="85"/>
      <c r="C292" s="85"/>
      <c r="D292" s="85"/>
      <c r="E292" s="86"/>
    </row>
    <row r="293" spans="1:5" x14ac:dyDescent="0.25">
      <c r="A293" s="85"/>
      <c r="B293" s="85"/>
      <c r="C293" s="85"/>
      <c r="D293" s="85"/>
      <c r="E293" s="86"/>
    </row>
    <row r="294" spans="1:5" x14ac:dyDescent="0.25">
      <c r="A294" s="85"/>
      <c r="B294" s="85"/>
      <c r="C294" s="85"/>
      <c r="D294" s="85"/>
      <c r="E294" s="86"/>
    </row>
    <row r="295" spans="1:5" x14ac:dyDescent="0.25">
      <c r="A295" s="85"/>
      <c r="B295" s="85"/>
      <c r="C295" s="85"/>
      <c r="D295" s="85"/>
      <c r="E295" s="86"/>
    </row>
    <row r="296" spans="1:5" x14ac:dyDescent="0.25">
      <c r="A296" s="85"/>
      <c r="B296" s="85"/>
      <c r="C296" s="85"/>
      <c r="D296" s="85"/>
      <c r="E296" s="86"/>
    </row>
    <row r="297" spans="1:5" x14ac:dyDescent="0.25">
      <c r="A297" s="85"/>
      <c r="B297" s="85"/>
      <c r="C297" s="85"/>
      <c r="D297" s="85"/>
      <c r="E297" s="86"/>
    </row>
    <row r="298" spans="1:5" x14ac:dyDescent="0.25">
      <c r="A298" s="85"/>
      <c r="B298" s="85"/>
      <c r="C298" s="85"/>
      <c r="D298" s="85"/>
      <c r="E298" s="86"/>
    </row>
    <row r="299" spans="1:5" x14ac:dyDescent="0.25">
      <c r="A299" s="85"/>
      <c r="B299" s="85"/>
      <c r="C299" s="85"/>
      <c r="D299" s="85"/>
      <c r="E299" s="86"/>
    </row>
    <row r="300" spans="1:5" x14ac:dyDescent="0.25">
      <c r="A300" s="85"/>
      <c r="B300" s="85"/>
      <c r="C300" s="85"/>
      <c r="D300" s="85"/>
      <c r="E300" s="86"/>
    </row>
    <row r="301" spans="1:5" x14ac:dyDescent="0.25">
      <c r="A301" s="85"/>
      <c r="B301" s="85"/>
      <c r="C301" s="85"/>
      <c r="D301" s="85"/>
      <c r="E301" s="86"/>
    </row>
    <row r="302" spans="1:5" x14ac:dyDescent="0.25">
      <c r="A302" s="85"/>
      <c r="B302" s="85"/>
      <c r="C302" s="85"/>
      <c r="D302" s="85"/>
      <c r="E302" s="86"/>
    </row>
    <row r="303" spans="1:5" x14ac:dyDescent="0.25">
      <c r="A303" s="85"/>
      <c r="B303" s="85"/>
      <c r="C303" s="85"/>
      <c r="D303" s="85"/>
      <c r="E303" s="86"/>
    </row>
    <row r="304" spans="1:5" x14ac:dyDescent="0.25">
      <c r="A304" s="85"/>
      <c r="B304" s="85"/>
      <c r="C304" s="85"/>
      <c r="D304" s="85"/>
      <c r="E304" s="86"/>
    </row>
    <row r="305" spans="1:5" x14ac:dyDescent="0.25">
      <c r="A305" s="85"/>
      <c r="B305" s="85"/>
      <c r="C305" s="85"/>
      <c r="D305" s="85"/>
      <c r="E305" s="86"/>
    </row>
    <row r="306" spans="1:5" x14ac:dyDescent="0.25">
      <c r="A306" s="85"/>
      <c r="B306" s="85"/>
      <c r="C306" s="85"/>
      <c r="D306" s="85"/>
      <c r="E306" s="86"/>
    </row>
    <row r="307" spans="1:5" x14ac:dyDescent="0.25">
      <c r="A307" s="85"/>
      <c r="B307" s="85"/>
      <c r="C307" s="85"/>
      <c r="D307" s="85"/>
      <c r="E307" s="86"/>
    </row>
    <row r="308" spans="1:5" x14ac:dyDescent="0.25">
      <c r="A308" s="85"/>
      <c r="B308" s="85"/>
      <c r="C308" s="85"/>
      <c r="D308" s="85"/>
      <c r="E308" s="86"/>
    </row>
    <row r="309" spans="1:5" x14ac:dyDescent="0.25">
      <c r="A309" s="85"/>
      <c r="B309" s="85"/>
      <c r="C309" s="85"/>
      <c r="D309" s="85"/>
      <c r="E309" s="86"/>
    </row>
    <row r="310" spans="1:5" x14ac:dyDescent="0.25">
      <c r="A310" s="85"/>
      <c r="B310" s="85"/>
      <c r="C310" s="85"/>
      <c r="D310" s="85"/>
      <c r="E310" s="86"/>
    </row>
    <row r="311" spans="1:5" x14ac:dyDescent="0.25">
      <c r="A311" s="85"/>
      <c r="B311" s="85"/>
      <c r="C311" s="85"/>
      <c r="D311" s="85"/>
      <c r="E311" s="86"/>
    </row>
    <row r="312" spans="1:5" x14ac:dyDescent="0.25">
      <c r="A312" s="85"/>
      <c r="B312" s="85"/>
      <c r="C312" s="85"/>
      <c r="D312" s="85"/>
      <c r="E312" s="86"/>
    </row>
    <row r="313" spans="1:5" x14ac:dyDescent="0.25">
      <c r="A313" s="85"/>
      <c r="B313" s="85"/>
      <c r="C313" s="85"/>
      <c r="D313" s="85"/>
      <c r="E313" s="86"/>
    </row>
    <row r="314" spans="1:5" x14ac:dyDescent="0.25">
      <c r="A314" s="85"/>
      <c r="B314" s="85"/>
      <c r="C314" s="85"/>
      <c r="D314" s="85"/>
      <c r="E314" s="86"/>
    </row>
    <row r="315" spans="1:5" x14ac:dyDescent="0.25">
      <c r="A315" s="85"/>
      <c r="B315" s="85"/>
      <c r="C315" s="85"/>
      <c r="D315" s="85"/>
      <c r="E315" s="86"/>
    </row>
    <row r="316" spans="1:5" x14ac:dyDescent="0.25">
      <c r="A316" s="85"/>
      <c r="B316" s="85"/>
      <c r="C316" s="85"/>
      <c r="D316" s="85"/>
      <c r="E316" s="86"/>
    </row>
    <row r="317" spans="1:5" x14ac:dyDescent="0.25">
      <c r="A317" s="85"/>
      <c r="B317" s="85"/>
      <c r="C317" s="85"/>
      <c r="D317" s="85"/>
      <c r="E317" s="86"/>
    </row>
    <row r="318" spans="1:5" x14ac:dyDescent="0.25">
      <c r="A318" s="85"/>
      <c r="B318" s="85"/>
      <c r="C318" s="85"/>
      <c r="D318" s="85"/>
      <c r="E318" s="86"/>
    </row>
    <row r="319" spans="1:5" x14ac:dyDescent="0.25">
      <c r="A319" s="85"/>
      <c r="B319" s="85"/>
      <c r="C319" s="85"/>
      <c r="D319" s="85"/>
      <c r="E319" s="86"/>
    </row>
    <row r="320" spans="1:5" x14ac:dyDescent="0.25">
      <c r="A320" s="85"/>
      <c r="B320" s="85"/>
      <c r="C320" s="85"/>
      <c r="D320" s="85"/>
      <c r="E320" s="86"/>
    </row>
    <row r="321" spans="1:5" x14ac:dyDescent="0.25">
      <c r="A321" s="85"/>
      <c r="B321" s="85"/>
      <c r="C321" s="85"/>
      <c r="D321" s="85"/>
      <c r="E321" s="86"/>
    </row>
    <row r="322" spans="1:5" x14ac:dyDescent="0.25">
      <c r="A322" s="85"/>
      <c r="B322" s="85"/>
      <c r="C322" s="85"/>
      <c r="D322" s="85"/>
      <c r="E322" s="86"/>
    </row>
    <row r="323" spans="1:5" x14ac:dyDescent="0.25">
      <c r="A323" s="85"/>
      <c r="B323" s="85"/>
      <c r="C323" s="85"/>
      <c r="D323" s="85"/>
      <c r="E323" s="86"/>
    </row>
    <row r="324" spans="1:5" x14ac:dyDescent="0.25">
      <c r="A324" s="85"/>
      <c r="B324" s="85"/>
      <c r="C324" s="85"/>
      <c r="D324" s="85"/>
      <c r="E324" s="86"/>
    </row>
    <row r="325" spans="1:5" x14ac:dyDescent="0.25">
      <c r="A325" s="85"/>
      <c r="B325" s="85"/>
      <c r="C325" s="85"/>
      <c r="D325" s="85"/>
      <c r="E325" s="86"/>
    </row>
    <row r="326" spans="1:5" x14ac:dyDescent="0.25">
      <c r="A326" s="85"/>
      <c r="B326" s="85"/>
      <c r="C326" s="85"/>
      <c r="D326" s="85"/>
      <c r="E326" s="86"/>
    </row>
    <row r="327" spans="1:5" x14ac:dyDescent="0.25">
      <c r="A327" s="85"/>
      <c r="B327" s="85"/>
      <c r="C327" s="85"/>
      <c r="D327" s="85"/>
      <c r="E327" s="86"/>
    </row>
    <row r="328" spans="1:5" x14ac:dyDescent="0.25">
      <c r="A328" s="85"/>
      <c r="B328" s="85"/>
      <c r="C328" s="85"/>
      <c r="D328" s="85"/>
      <c r="E328" s="86"/>
    </row>
    <row r="329" spans="1:5" x14ac:dyDescent="0.25">
      <c r="A329" s="85"/>
      <c r="B329" s="85"/>
      <c r="C329" s="85"/>
      <c r="D329" s="85"/>
      <c r="E329" s="86"/>
    </row>
    <row r="330" spans="1:5" x14ac:dyDescent="0.25">
      <c r="A330" s="85"/>
      <c r="B330" s="85"/>
      <c r="C330" s="85"/>
      <c r="D330" s="85"/>
      <c r="E330" s="86"/>
    </row>
    <row r="331" spans="1:5" x14ac:dyDescent="0.25">
      <c r="A331" s="85"/>
      <c r="B331" s="85"/>
      <c r="C331" s="85"/>
      <c r="D331" s="85"/>
      <c r="E331" s="86"/>
    </row>
    <row r="332" spans="1:5" x14ac:dyDescent="0.25">
      <c r="A332" s="85"/>
      <c r="B332" s="85"/>
      <c r="C332" s="85"/>
      <c r="D332" s="85"/>
      <c r="E332" s="86"/>
    </row>
    <row r="333" spans="1:5" x14ac:dyDescent="0.25">
      <c r="A333" s="85"/>
      <c r="B333" s="85"/>
      <c r="C333" s="85"/>
      <c r="D333" s="85"/>
      <c r="E333" s="86"/>
    </row>
    <row r="334" spans="1:5" x14ac:dyDescent="0.25">
      <c r="A334" s="85"/>
      <c r="B334" s="85"/>
      <c r="C334" s="85"/>
      <c r="D334" s="85"/>
      <c r="E334" s="86"/>
    </row>
    <row r="335" spans="1:5" x14ac:dyDescent="0.25">
      <c r="A335" s="85"/>
      <c r="B335" s="85"/>
      <c r="C335" s="85"/>
      <c r="D335" s="85"/>
      <c r="E335" s="86"/>
    </row>
    <row r="336" spans="1:5" x14ac:dyDescent="0.25">
      <c r="A336" s="85"/>
      <c r="B336" s="85"/>
      <c r="C336" s="85"/>
      <c r="D336" s="85"/>
      <c r="E336" s="86"/>
    </row>
    <row r="337" spans="1:5" x14ac:dyDescent="0.25">
      <c r="A337" s="85"/>
      <c r="B337" s="85"/>
      <c r="C337" s="85"/>
      <c r="D337" s="85"/>
      <c r="E337" s="86"/>
    </row>
    <row r="338" spans="1:5" x14ac:dyDescent="0.25">
      <c r="A338" s="85"/>
      <c r="B338" s="85"/>
      <c r="C338" s="85"/>
      <c r="D338" s="85"/>
      <c r="E338" s="86"/>
    </row>
    <row r="339" spans="1:5" x14ac:dyDescent="0.25">
      <c r="A339" s="85"/>
      <c r="B339" s="85"/>
      <c r="C339" s="85"/>
      <c r="D339" s="85"/>
      <c r="E339" s="86"/>
    </row>
    <row r="340" spans="1:5" x14ac:dyDescent="0.25">
      <c r="A340" s="85"/>
      <c r="B340" s="85"/>
      <c r="C340" s="85"/>
      <c r="D340" s="85"/>
      <c r="E340" s="86"/>
    </row>
    <row r="341" spans="1:5" x14ac:dyDescent="0.25">
      <c r="A341" s="85"/>
      <c r="B341" s="85"/>
      <c r="C341" s="85"/>
      <c r="D341" s="85"/>
      <c r="E341" s="86"/>
    </row>
    <row r="342" spans="1:5" x14ac:dyDescent="0.25">
      <c r="A342" s="85"/>
      <c r="B342" s="85"/>
      <c r="C342" s="85"/>
      <c r="D342" s="85"/>
      <c r="E342" s="86"/>
    </row>
    <row r="343" spans="1:5" x14ac:dyDescent="0.25">
      <c r="A343" s="85"/>
      <c r="B343" s="85"/>
      <c r="C343" s="85"/>
      <c r="D343" s="85"/>
      <c r="E343" s="86"/>
    </row>
    <row r="344" spans="1:5" x14ac:dyDescent="0.25">
      <c r="A344" s="85"/>
      <c r="B344" s="85"/>
      <c r="C344" s="85"/>
      <c r="D344" s="85"/>
      <c r="E344" s="86"/>
    </row>
    <row r="345" spans="1:5" x14ac:dyDescent="0.25">
      <c r="A345" s="85"/>
      <c r="B345" s="85"/>
      <c r="C345" s="85"/>
      <c r="D345" s="85"/>
      <c r="E345" s="86"/>
    </row>
    <row r="346" spans="1:5" x14ac:dyDescent="0.25">
      <c r="A346" s="85"/>
      <c r="B346" s="85"/>
      <c r="C346" s="85"/>
      <c r="D346" s="85"/>
      <c r="E346" s="86"/>
    </row>
    <row r="347" spans="1:5" x14ac:dyDescent="0.25">
      <c r="A347" s="85"/>
      <c r="B347" s="85"/>
      <c r="C347" s="85"/>
      <c r="D347" s="85"/>
      <c r="E347" s="86"/>
    </row>
    <row r="348" spans="1:5" x14ac:dyDescent="0.25">
      <c r="A348" s="85"/>
      <c r="B348" s="85"/>
      <c r="C348" s="85"/>
      <c r="D348" s="85"/>
      <c r="E348" s="86"/>
    </row>
    <row r="349" spans="1:5" x14ac:dyDescent="0.25">
      <c r="A349" s="85"/>
      <c r="B349" s="85"/>
      <c r="C349" s="85"/>
      <c r="D349" s="85"/>
      <c r="E349" s="86"/>
    </row>
    <row r="350" spans="1:5" x14ac:dyDescent="0.25">
      <c r="A350" s="85"/>
      <c r="B350" s="85"/>
      <c r="C350" s="85"/>
      <c r="D350" s="85"/>
      <c r="E350" s="86"/>
    </row>
    <row r="351" spans="1:5" x14ac:dyDescent="0.25">
      <c r="A351" s="85"/>
      <c r="B351" s="85"/>
      <c r="C351" s="85"/>
      <c r="D351" s="85"/>
      <c r="E351" s="86"/>
    </row>
    <row r="352" spans="1:5" x14ac:dyDescent="0.25">
      <c r="A352" s="85"/>
      <c r="B352" s="85"/>
      <c r="C352" s="85"/>
      <c r="D352" s="85"/>
      <c r="E352" s="86"/>
    </row>
    <row r="353" spans="1:5" x14ac:dyDescent="0.25">
      <c r="A353" s="85"/>
      <c r="B353" s="85"/>
      <c r="C353" s="85"/>
      <c r="D353" s="85"/>
      <c r="E353" s="86"/>
    </row>
    <row r="354" spans="1:5" x14ac:dyDescent="0.25">
      <c r="A354" s="85"/>
      <c r="B354" s="85"/>
      <c r="C354" s="85"/>
      <c r="D354" s="85"/>
      <c r="E354" s="86"/>
    </row>
    <row r="355" spans="1:5" x14ac:dyDescent="0.25">
      <c r="A355" s="85"/>
      <c r="B355" s="85"/>
      <c r="C355" s="85"/>
      <c r="D355" s="85"/>
      <c r="E355" s="86"/>
    </row>
    <row r="356" spans="1:5" x14ac:dyDescent="0.25">
      <c r="A356" s="85"/>
      <c r="B356" s="85"/>
      <c r="C356" s="85"/>
      <c r="D356" s="85"/>
      <c r="E356" s="86"/>
    </row>
    <row r="357" spans="1:5" x14ac:dyDescent="0.25">
      <c r="A357" s="85"/>
      <c r="B357" s="85"/>
      <c r="C357" s="85"/>
      <c r="D357" s="85"/>
      <c r="E357" s="86"/>
    </row>
    <row r="358" spans="1:5" x14ac:dyDescent="0.25">
      <c r="A358" s="85"/>
      <c r="B358" s="85"/>
      <c r="C358" s="85"/>
      <c r="D358" s="85"/>
      <c r="E358" s="86"/>
    </row>
    <row r="359" spans="1:5" x14ac:dyDescent="0.25">
      <c r="A359" s="85"/>
      <c r="B359" s="85"/>
      <c r="C359" s="85"/>
      <c r="D359" s="85"/>
      <c r="E359" s="86"/>
    </row>
    <row r="360" spans="1:5" x14ac:dyDescent="0.25">
      <c r="A360" s="85"/>
      <c r="B360" s="85"/>
      <c r="C360" s="85"/>
      <c r="D360" s="85"/>
      <c r="E360" s="86"/>
    </row>
    <row r="361" spans="1:5" x14ac:dyDescent="0.25">
      <c r="A361" s="85"/>
      <c r="B361" s="85"/>
      <c r="C361" s="85"/>
      <c r="D361" s="85"/>
      <c r="E361" s="86"/>
    </row>
    <row r="362" spans="1:5" x14ac:dyDescent="0.25">
      <c r="A362" s="85"/>
      <c r="B362" s="85"/>
      <c r="C362" s="85"/>
      <c r="D362" s="85"/>
      <c r="E362" s="86"/>
    </row>
    <row r="363" spans="1:5" x14ac:dyDescent="0.25">
      <c r="A363" s="85"/>
      <c r="B363" s="85"/>
      <c r="C363" s="85"/>
      <c r="D363" s="85"/>
      <c r="E363" s="86"/>
    </row>
    <row r="364" spans="1:5" x14ac:dyDescent="0.25">
      <c r="A364" s="85"/>
      <c r="B364" s="85"/>
      <c r="C364" s="85"/>
      <c r="D364" s="85"/>
      <c r="E364" s="86"/>
    </row>
    <row r="365" spans="1:5" x14ac:dyDescent="0.25">
      <c r="A365" s="67"/>
      <c r="B365" s="67"/>
      <c r="C365" s="67"/>
      <c r="D365" s="67"/>
      <c r="E365" s="68"/>
    </row>
    <row r="366" spans="1:5" x14ac:dyDescent="0.25">
      <c r="A366" s="67"/>
      <c r="B366" s="67"/>
      <c r="C366" s="67"/>
      <c r="D366" s="67"/>
      <c r="E366" s="68"/>
    </row>
    <row r="367" spans="1:5" x14ac:dyDescent="0.25">
      <c r="A367" s="67"/>
      <c r="B367" s="67"/>
      <c r="C367" s="67"/>
      <c r="D367" s="67"/>
      <c r="E367" s="68"/>
    </row>
    <row r="368" spans="1:5" x14ac:dyDescent="0.25">
      <c r="A368" s="67"/>
      <c r="B368" s="67"/>
      <c r="C368" s="67"/>
      <c r="D368" s="67"/>
      <c r="E368" s="68"/>
    </row>
    <row r="369" spans="1:5" x14ac:dyDescent="0.25">
      <c r="A369" s="67"/>
      <c r="B369" s="67"/>
      <c r="C369" s="67"/>
      <c r="D369" s="67"/>
      <c r="E369" s="68"/>
    </row>
    <row r="370" spans="1:5" x14ac:dyDescent="0.25">
      <c r="A370" s="67"/>
      <c r="B370" s="67"/>
      <c r="C370" s="67"/>
      <c r="D370" s="67"/>
      <c r="E370" s="68"/>
    </row>
    <row r="371" spans="1:5" x14ac:dyDescent="0.25">
      <c r="A371" s="67"/>
      <c r="B371" s="67"/>
      <c r="C371" s="67"/>
      <c r="D371" s="67"/>
      <c r="E371" s="68"/>
    </row>
    <row r="372" spans="1:5" x14ac:dyDescent="0.25">
      <c r="A372" s="67"/>
      <c r="B372" s="67"/>
      <c r="C372" s="67"/>
      <c r="D372" s="67"/>
      <c r="E372" s="68"/>
    </row>
    <row r="373" spans="1:5" x14ac:dyDescent="0.25">
      <c r="A373" s="67"/>
      <c r="B373" s="67"/>
      <c r="C373" s="67"/>
      <c r="D373" s="67"/>
      <c r="E373" s="68"/>
    </row>
    <row r="374" spans="1:5" x14ac:dyDescent="0.25">
      <c r="A374" s="67"/>
      <c r="B374" s="67"/>
      <c r="C374" s="67"/>
      <c r="D374" s="67"/>
      <c r="E374" s="68"/>
    </row>
    <row r="375" spans="1:5" x14ac:dyDescent="0.25">
      <c r="A375" s="67"/>
      <c r="B375" s="67"/>
      <c r="C375" s="67"/>
      <c r="D375" s="67"/>
      <c r="E375" s="68"/>
    </row>
    <row r="376" spans="1:5" x14ac:dyDescent="0.25">
      <c r="A376" s="67"/>
      <c r="B376" s="67"/>
      <c r="C376" s="67"/>
      <c r="D376" s="67"/>
      <c r="E376" s="68"/>
    </row>
    <row r="377" spans="1:5" x14ac:dyDescent="0.25">
      <c r="A377" s="67"/>
      <c r="B377" s="67"/>
      <c r="C377" s="67"/>
      <c r="D377" s="67"/>
      <c r="E377" s="68"/>
    </row>
    <row r="378" spans="1:5" x14ac:dyDescent="0.25">
      <c r="A378" s="67"/>
      <c r="B378" s="67"/>
      <c r="C378" s="67"/>
      <c r="D378" s="67"/>
      <c r="E378" s="68"/>
    </row>
    <row r="379" spans="1:5" x14ac:dyDescent="0.25">
      <c r="A379" s="67"/>
      <c r="B379" s="67"/>
      <c r="C379" s="67"/>
      <c r="D379" s="67"/>
      <c r="E379" s="68"/>
    </row>
    <row r="380" spans="1:5" x14ac:dyDescent="0.25">
      <c r="A380" s="67"/>
      <c r="B380" s="67"/>
      <c r="C380" s="67"/>
      <c r="D380" s="67"/>
      <c r="E380" s="68"/>
    </row>
    <row r="381" spans="1:5" x14ac:dyDescent="0.25">
      <c r="A381" s="67"/>
      <c r="B381" s="67"/>
      <c r="C381" s="67"/>
      <c r="D381" s="67"/>
      <c r="E381" s="68"/>
    </row>
    <row r="382" spans="1:5" x14ac:dyDescent="0.25">
      <c r="A382" s="67"/>
      <c r="B382" s="67"/>
      <c r="C382" s="67"/>
      <c r="D382" s="67"/>
      <c r="E382" s="68"/>
    </row>
    <row r="383" spans="1:5" x14ac:dyDescent="0.25">
      <c r="A383" s="67"/>
      <c r="B383" s="67"/>
      <c r="C383" s="67"/>
      <c r="D383" s="67"/>
      <c r="E383" s="68"/>
    </row>
    <row r="384" spans="1:5" x14ac:dyDescent="0.25">
      <c r="A384" s="67"/>
      <c r="B384" s="67"/>
      <c r="C384" s="67"/>
      <c r="D384" s="67"/>
      <c r="E384" s="68"/>
    </row>
    <row r="385" spans="1:5" x14ac:dyDescent="0.25">
      <c r="A385" s="67"/>
      <c r="B385" s="67"/>
      <c r="C385" s="67"/>
      <c r="D385" s="67"/>
      <c r="E385" s="68"/>
    </row>
    <row r="386" spans="1:5" x14ac:dyDescent="0.25">
      <c r="A386" s="67"/>
      <c r="B386" s="67"/>
      <c r="C386" s="67"/>
      <c r="D386" s="67"/>
      <c r="E386" s="68"/>
    </row>
    <row r="387" spans="1:5" x14ac:dyDescent="0.25">
      <c r="A387" s="67"/>
      <c r="B387" s="67"/>
      <c r="C387" s="67"/>
      <c r="D387" s="67"/>
      <c r="E387" s="68"/>
    </row>
    <row r="388" spans="1:5" x14ac:dyDescent="0.25">
      <c r="A388" s="67"/>
      <c r="B388" s="67"/>
      <c r="C388" s="67"/>
      <c r="D388" s="67"/>
      <c r="E388" s="68"/>
    </row>
    <row r="389" spans="1:5" x14ac:dyDescent="0.25">
      <c r="A389" s="67"/>
      <c r="B389" s="67"/>
      <c r="C389" s="67"/>
      <c r="D389" s="67"/>
      <c r="E389" s="68"/>
    </row>
    <row r="390" spans="1:5" x14ac:dyDescent="0.25">
      <c r="A390" s="67"/>
      <c r="B390" s="67"/>
      <c r="C390" s="67"/>
      <c r="D390" s="67"/>
      <c r="E390" s="68"/>
    </row>
    <row r="391" spans="1:5" x14ac:dyDescent="0.25">
      <c r="A391" s="67"/>
      <c r="B391" s="67"/>
      <c r="C391" s="67"/>
      <c r="D391" s="67"/>
      <c r="E391" s="68"/>
    </row>
    <row r="392" spans="1:5" x14ac:dyDescent="0.25">
      <c r="A392" s="67"/>
      <c r="B392" s="67"/>
      <c r="C392" s="67"/>
      <c r="D392" s="67"/>
      <c r="E392" s="68"/>
    </row>
    <row r="393" spans="1:5" x14ac:dyDescent="0.25">
      <c r="A393" s="67"/>
      <c r="B393" s="67"/>
      <c r="C393" s="67"/>
      <c r="D393" s="67"/>
      <c r="E393" s="68"/>
    </row>
    <row r="394" spans="1:5" x14ac:dyDescent="0.25">
      <c r="A394" s="67"/>
      <c r="B394" s="67"/>
      <c r="C394" s="67"/>
      <c r="D394" s="67"/>
      <c r="E394" s="68"/>
    </row>
    <row r="395" spans="1:5" x14ac:dyDescent="0.25">
      <c r="A395" s="67"/>
      <c r="B395" s="67"/>
      <c r="C395" s="67"/>
      <c r="D395" s="67"/>
      <c r="E395" s="68"/>
    </row>
    <row r="396" spans="1:5" x14ac:dyDescent="0.25">
      <c r="A396" s="67"/>
      <c r="B396" s="67"/>
      <c r="C396" s="67"/>
      <c r="D396" s="67"/>
      <c r="E396" s="68"/>
    </row>
    <row r="397" spans="1:5" x14ac:dyDescent="0.25">
      <c r="A397" s="67"/>
      <c r="B397" s="67"/>
      <c r="C397" s="67"/>
      <c r="D397" s="67"/>
      <c r="E397" s="68"/>
    </row>
    <row r="398" spans="1:5" x14ac:dyDescent="0.25">
      <c r="A398" s="67"/>
      <c r="B398" s="67"/>
      <c r="C398" s="67"/>
      <c r="D398" s="67"/>
      <c r="E398" s="68"/>
    </row>
    <row r="399" spans="1:5" x14ac:dyDescent="0.25">
      <c r="A399" s="67"/>
      <c r="B399" s="67"/>
      <c r="C399" s="67"/>
      <c r="D399" s="67"/>
      <c r="E399" s="68"/>
    </row>
    <row r="400" spans="1:5" x14ac:dyDescent="0.25">
      <c r="A400" s="67"/>
      <c r="B400" s="67"/>
      <c r="C400" s="67"/>
      <c r="D400" s="67"/>
      <c r="E400" s="68"/>
    </row>
    <row r="401" spans="1:5" x14ac:dyDescent="0.25">
      <c r="A401" s="67"/>
      <c r="B401" s="67"/>
      <c r="C401" s="67"/>
      <c r="D401" s="67"/>
      <c r="E401" s="68"/>
    </row>
    <row r="402" spans="1:5" x14ac:dyDescent="0.25">
      <c r="A402" s="67"/>
      <c r="B402" s="67"/>
      <c r="C402" s="67"/>
      <c r="D402" s="67"/>
      <c r="E402" s="68"/>
    </row>
    <row r="403" spans="1:5" x14ac:dyDescent="0.25">
      <c r="A403" s="67"/>
      <c r="B403" s="67"/>
      <c r="C403" s="67"/>
      <c r="D403" s="67"/>
      <c r="E403" s="68"/>
    </row>
    <row r="404" spans="1:5" x14ac:dyDescent="0.25">
      <c r="A404" s="67"/>
      <c r="B404" s="67"/>
      <c r="C404" s="67"/>
      <c r="D404" s="67"/>
      <c r="E404" s="68"/>
    </row>
    <row r="405" spans="1:5" x14ac:dyDescent="0.25">
      <c r="A405" s="67"/>
      <c r="B405" s="67"/>
      <c r="C405" s="67"/>
      <c r="D405" s="67"/>
      <c r="E405" s="68"/>
    </row>
    <row r="406" spans="1:5" x14ac:dyDescent="0.25">
      <c r="A406" s="67"/>
      <c r="B406" s="67"/>
      <c r="C406" s="67"/>
      <c r="D406" s="67"/>
      <c r="E406" s="68"/>
    </row>
    <row r="407" spans="1:5" x14ac:dyDescent="0.25">
      <c r="A407" s="67"/>
      <c r="B407" s="67"/>
      <c r="C407" s="67"/>
      <c r="D407" s="67"/>
      <c r="E407" s="68"/>
    </row>
    <row r="408" spans="1:5" x14ac:dyDescent="0.25">
      <c r="A408" s="67"/>
      <c r="B408" s="67"/>
      <c r="C408" s="67"/>
      <c r="D408" s="67"/>
      <c r="E408" s="68"/>
    </row>
    <row r="409" spans="1:5" x14ac:dyDescent="0.25">
      <c r="A409" s="67"/>
      <c r="B409" s="67"/>
      <c r="C409" s="67"/>
      <c r="D409" s="67"/>
      <c r="E409" s="68"/>
    </row>
    <row r="410" spans="1:5" x14ac:dyDescent="0.25">
      <c r="A410" s="67"/>
      <c r="B410" s="67"/>
      <c r="C410" s="67"/>
      <c r="D410" s="67"/>
      <c r="E410" s="68"/>
    </row>
    <row r="411" spans="1:5" x14ac:dyDescent="0.25">
      <c r="A411" s="67"/>
      <c r="B411" s="67"/>
      <c r="C411" s="67"/>
      <c r="D411" s="67"/>
      <c r="E411" s="68"/>
    </row>
    <row r="412" spans="1:5" x14ac:dyDescent="0.25">
      <c r="A412" s="67"/>
      <c r="B412" s="67"/>
      <c r="C412" s="67"/>
      <c r="D412" s="67"/>
      <c r="E412" s="68"/>
    </row>
    <row r="413" spans="1:5" x14ac:dyDescent="0.25">
      <c r="A413" s="67"/>
      <c r="B413" s="67"/>
      <c r="C413" s="67"/>
      <c r="D413" s="67"/>
      <c r="E413" s="68"/>
    </row>
    <row r="414" spans="1:5" x14ac:dyDescent="0.25">
      <c r="A414" s="67"/>
      <c r="B414" s="67"/>
      <c r="C414" s="67"/>
      <c r="D414" s="67"/>
      <c r="E414" s="68"/>
    </row>
    <row r="415" spans="1:5" x14ac:dyDescent="0.25">
      <c r="A415" s="67"/>
      <c r="B415" s="67"/>
      <c r="C415" s="67"/>
      <c r="D415" s="67"/>
      <c r="E415" s="68"/>
    </row>
    <row r="416" spans="1:5" x14ac:dyDescent="0.25">
      <c r="A416" s="67"/>
      <c r="B416" s="67"/>
      <c r="C416" s="67"/>
      <c r="D416" s="67"/>
      <c r="E416" s="68"/>
    </row>
    <row r="417" spans="1:5" x14ac:dyDescent="0.25">
      <c r="A417" s="67"/>
      <c r="B417" s="67"/>
      <c r="C417" s="67"/>
      <c r="D417" s="67"/>
      <c r="E417" s="68"/>
    </row>
    <row r="418" spans="1:5" x14ac:dyDescent="0.25">
      <c r="A418" s="67"/>
      <c r="B418" s="67"/>
      <c r="C418" s="67"/>
      <c r="D418" s="67"/>
      <c r="E418" s="68"/>
    </row>
    <row r="419" spans="1:5" x14ac:dyDescent="0.25">
      <c r="A419" s="67"/>
      <c r="B419" s="67"/>
      <c r="C419" s="67"/>
      <c r="D419" s="67"/>
      <c r="E419" s="68"/>
    </row>
    <row r="420" spans="1:5" x14ac:dyDescent="0.25">
      <c r="A420" s="67"/>
      <c r="B420" s="67"/>
      <c r="C420" s="67"/>
      <c r="D420" s="67"/>
      <c r="E420" s="68"/>
    </row>
    <row r="421" spans="1:5" x14ac:dyDescent="0.25">
      <c r="A421" s="67"/>
      <c r="B421" s="67"/>
      <c r="C421" s="67"/>
      <c r="D421" s="67"/>
      <c r="E421" s="68"/>
    </row>
    <row r="422" spans="1:5" x14ac:dyDescent="0.25">
      <c r="A422" s="67"/>
      <c r="B422" s="67"/>
      <c r="C422" s="67"/>
      <c r="D422" s="67"/>
      <c r="E422" s="68"/>
    </row>
    <row r="423" spans="1:5" x14ac:dyDescent="0.25">
      <c r="A423" s="67"/>
      <c r="B423" s="67"/>
      <c r="C423" s="67"/>
      <c r="D423" s="67"/>
      <c r="E423" s="68"/>
    </row>
    <row r="424" spans="1:5" x14ac:dyDescent="0.25">
      <c r="A424" s="67"/>
      <c r="B424" s="67"/>
      <c r="C424" s="67"/>
      <c r="D424" s="67"/>
      <c r="E424" s="68"/>
    </row>
    <row r="425" spans="1:5" x14ac:dyDescent="0.25">
      <c r="A425" s="67"/>
      <c r="B425" s="67"/>
      <c r="C425" s="67"/>
      <c r="D425" s="67"/>
      <c r="E425" s="68"/>
    </row>
    <row r="426" spans="1:5" x14ac:dyDescent="0.25">
      <c r="A426" s="67"/>
      <c r="B426" s="67"/>
      <c r="C426" s="67"/>
      <c r="D426" s="67"/>
      <c r="E426" s="68"/>
    </row>
    <row r="427" spans="1:5" x14ac:dyDescent="0.25">
      <c r="A427" s="67"/>
      <c r="B427" s="67"/>
      <c r="C427" s="67"/>
      <c r="D427" s="67"/>
      <c r="E427" s="68"/>
    </row>
    <row r="428" spans="1:5" x14ac:dyDescent="0.25">
      <c r="A428" s="67"/>
      <c r="B428" s="67"/>
      <c r="C428" s="67"/>
      <c r="D428" s="67"/>
      <c r="E428" s="68"/>
    </row>
    <row r="429" spans="1:5" x14ac:dyDescent="0.25">
      <c r="A429" s="67"/>
      <c r="B429" s="67"/>
      <c r="C429" s="67"/>
      <c r="D429" s="67"/>
      <c r="E429" s="68"/>
    </row>
    <row r="430" spans="1:5" x14ac:dyDescent="0.25">
      <c r="A430" s="67"/>
      <c r="B430" s="67"/>
      <c r="C430" s="67"/>
      <c r="D430" s="67"/>
      <c r="E430" s="68"/>
    </row>
    <row r="431" spans="1:5" x14ac:dyDescent="0.25">
      <c r="A431" s="67"/>
      <c r="B431" s="67"/>
      <c r="C431" s="67"/>
      <c r="D431" s="67"/>
      <c r="E431" s="68"/>
    </row>
    <row r="432" spans="1:5" x14ac:dyDescent="0.25">
      <c r="A432" s="67"/>
      <c r="B432" s="67"/>
      <c r="C432" s="67"/>
      <c r="D432" s="67"/>
      <c r="E432" s="68"/>
    </row>
    <row r="433" spans="1:5" x14ac:dyDescent="0.25">
      <c r="A433" s="67"/>
      <c r="B433" s="67"/>
      <c r="C433" s="67"/>
      <c r="D433" s="67"/>
      <c r="E433" s="68"/>
    </row>
    <row r="434" spans="1:5" x14ac:dyDescent="0.25">
      <c r="A434" s="67"/>
      <c r="B434" s="67"/>
      <c r="C434" s="67"/>
      <c r="D434" s="67"/>
      <c r="E434" s="68"/>
    </row>
    <row r="435" spans="1:5" x14ac:dyDescent="0.25">
      <c r="A435" s="67"/>
      <c r="B435" s="67"/>
      <c r="C435" s="67"/>
      <c r="D435" s="67"/>
      <c r="E435" s="68"/>
    </row>
    <row r="436" spans="1:5" x14ac:dyDescent="0.25">
      <c r="A436" s="67"/>
      <c r="B436" s="67"/>
      <c r="C436" s="67"/>
      <c r="D436" s="67"/>
      <c r="E436" s="68"/>
    </row>
    <row r="437" spans="1:5" x14ac:dyDescent="0.25">
      <c r="A437" s="67"/>
      <c r="B437" s="67"/>
      <c r="C437" s="67"/>
      <c r="D437" s="67"/>
      <c r="E437" s="68"/>
    </row>
    <row r="438" spans="1:5" x14ac:dyDescent="0.25">
      <c r="A438" s="67"/>
      <c r="B438" s="67"/>
      <c r="C438" s="67"/>
      <c r="D438" s="67"/>
      <c r="E438" s="68"/>
    </row>
    <row r="439" spans="1:5" x14ac:dyDescent="0.25">
      <c r="A439" s="67"/>
      <c r="B439" s="67"/>
      <c r="C439" s="67"/>
      <c r="D439" s="67"/>
      <c r="E439" s="68"/>
    </row>
    <row r="440" spans="1:5" x14ac:dyDescent="0.25">
      <c r="A440" s="67"/>
      <c r="B440" s="67"/>
      <c r="C440" s="67"/>
      <c r="D440" s="67"/>
      <c r="E440" s="68"/>
    </row>
    <row r="441" spans="1:5" x14ac:dyDescent="0.25">
      <c r="A441" s="67"/>
      <c r="B441" s="67"/>
      <c r="C441" s="67"/>
      <c r="D441" s="67"/>
      <c r="E441" s="68"/>
    </row>
    <row r="442" spans="1:5" x14ac:dyDescent="0.25">
      <c r="A442" s="67"/>
      <c r="B442" s="67"/>
      <c r="C442" s="67"/>
      <c r="D442" s="67"/>
      <c r="E442" s="68"/>
    </row>
    <row r="443" spans="1:5" x14ac:dyDescent="0.25">
      <c r="A443" s="67"/>
      <c r="B443" s="67"/>
      <c r="C443" s="67"/>
      <c r="D443" s="67"/>
      <c r="E443" s="68"/>
    </row>
    <row r="444" spans="1:5" x14ac:dyDescent="0.25">
      <c r="A444" s="67"/>
      <c r="B444" s="67"/>
      <c r="C444" s="67"/>
      <c r="D444" s="67"/>
      <c r="E444" s="68"/>
    </row>
    <row r="445" spans="1:5" x14ac:dyDescent="0.25">
      <c r="A445" s="67"/>
      <c r="B445" s="67"/>
      <c r="C445" s="67"/>
      <c r="D445" s="67"/>
      <c r="E445" s="68"/>
    </row>
    <row r="446" spans="1:5" x14ac:dyDescent="0.25">
      <c r="A446" s="67"/>
      <c r="B446" s="67"/>
      <c r="C446" s="67"/>
      <c r="D446" s="67"/>
      <c r="E446" s="68"/>
    </row>
    <row r="447" spans="1:5" x14ac:dyDescent="0.25">
      <c r="A447" s="67"/>
      <c r="B447" s="67"/>
      <c r="C447" s="67"/>
      <c r="D447" s="67"/>
      <c r="E447" s="68"/>
    </row>
    <row r="448" spans="1:5" x14ac:dyDescent="0.25">
      <c r="A448" s="67"/>
      <c r="B448" s="67"/>
      <c r="C448" s="67"/>
      <c r="D448" s="67"/>
      <c r="E448" s="68"/>
    </row>
    <row r="449" spans="1:5" x14ac:dyDescent="0.25">
      <c r="A449" s="67"/>
      <c r="B449" s="67"/>
      <c r="C449" s="67"/>
      <c r="D449" s="67"/>
      <c r="E449" s="68"/>
    </row>
    <row r="450" spans="1:5" x14ac:dyDescent="0.25">
      <c r="A450" s="67"/>
      <c r="B450" s="67"/>
      <c r="C450" s="67"/>
      <c r="D450" s="67"/>
      <c r="E450" s="68"/>
    </row>
    <row r="451" spans="1:5" x14ac:dyDescent="0.25">
      <c r="A451" s="67"/>
      <c r="B451" s="67"/>
      <c r="C451" s="67"/>
      <c r="D451" s="67"/>
      <c r="E451" s="68"/>
    </row>
    <row r="452" spans="1:5" x14ac:dyDescent="0.25">
      <c r="A452" s="67"/>
      <c r="B452" s="67"/>
      <c r="C452" s="67"/>
      <c r="D452" s="67"/>
      <c r="E452" s="68"/>
    </row>
    <row r="453" spans="1:5" x14ac:dyDescent="0.25">
      <c r="A453" s="67"/>
      <c r="B453" s="67"/>
      <c r="C453" s="67"/>
      <c r="D453" s="67"/>
      <c r="E453" s="68"/>
    </row>
    <row r="454" spans="1:5" x14ac:dyDescent="0.25">
      <c r="A454" s="67"/>
      <c r="B454" s="67"/>
      <c r="C454" s="67"/>
      <c r="D454" s="67"/>
      <c r="E454" s="68"/>
    </row>
    <row r="455" spans="1:5" x14ac:dyDescent="0.25">
      <c r="A455" s="67"/>
      <c r="B455" s="67"/>
      <c r="C455" s="67"/>
      <c r="D455" s="67"/>
      <c r="E455" s="68"/>
    </row>
    <row r="456" spans="1:5" x14ac:dyDescent="0.25">
      <c r="A456" s="67"/>
      <c r="B456" s="67"/>
      <c r="C456" s="67"/>
      <c r="D456" s="67"/>
      <c r="E456" s="68"/>
    </row>
    <row r="457" spans="1:5" x14ac:dyDescent="0.25">
      <c r="A457" s="67"/>
      <c r="B457" s="67"/>
      <c r="C457" s="67"/>
      <c r="D457" s="67"/>
      <c r="E457" s="68"/>
    </row>
    <row r="458" spans="1:5" x14ac:dyDescent="0.25">
      <c r="A458" s="67"/>
      <c r="B458" s="67"/>
      <c r="C458" s="67"/>
      <c r="D458" s="67"/>
      <c r="E458" s="68"/>
    </row>
    <row r="459" spans="1:5" x14ac:dyDescent="0.25">
      <c r="A459" s="67"/>
      <c r="B459" s="67"/>
      <c r="C459" s="67"/>
      <c r="D459" s="67"/>
      <c r="E459" s="68"/>
    </row>
    <row r="460" spans="1:5" x14ac:dyDescent="0.25">
      <c r="A460" s="67"/>
      <c r="B460" s="67"/>
      <c r="C460" s="67"/>
      <c r="D460" s="67"/>
      <c r="E460" s="68"/>
    </row>
    <row r="461" spans="1:5" x14ac:dyDescent="0.25">
      <c r="A461" s="67"/>
      <c r="B461" s="67"/>
      <c r="C461" s="67"/>
      <c r="D461" s="67"/>
      <c r="E461" s="68"/>
    </row>
    <row r="462" spans="1:5" x14ac:dyDescent="0.25">
      <c r="A462" s="67"/>
      <c r="B462" s="67"/>
      <c r="C462" s="67"/>
      <c r="D462" s="67"/>
      <c r="E462" s="68"/>
    </row>
    <row r="463" spans="1:5" x14ac:dyDescent="0.25">
      <c r="A463" s="67"/>
      <c r="B463" s="67"/>
      <c r="C463" s="67"/>
      <c r="D463" s="67"/>
      <c r="E463" s="68"/>
    </row>
    <row r="464" spans="1:5" x14ac:dyDescent="0.25">
      <c r="A464" s="67"/>
      <c r="B464" s="67"/>
      <c r="C464" s="67"/>
      <c r="D464" s="67"/>
      <c r="E464" s="68"/>
    </row>
    <row r="465" spans="1:5" x14ac:dyDescent="0.25">
      <c r="A465" s="67"/>
      <c r="B465" s="67"/>
      <c r="C465" s="67"/>
      <c r="D465" s="67"/>
      <c r="E465" s="68"/>
    </row>
    <row r="466" spans="1:5" x14ac:dyDescent="0.25">
      <c r="A466" s="67"/>
      <c r="B466" s="67"/>
      <c r="C466" s="67"/>
      <c r="D466" s="67"/>
      <c r="E466" s="68"/>
    </row>
    <row r="467" spans="1:5" x14ac:dyDescent="0.25">
      <c r="A467" s="67"/>
      <c r="B467" s="67"/>
      <c r="C467" s="67"/>
      <c r="D467" s="67"/>
      <c r="E467" s="68"/>
    </row>
    <row r="468" spans="1:5" x14ac:dyDescent="0.25">
      <c r="A468" s="67"/>
      <c r="B468" s="67"/>
      <c r="C468" s="67"/>
      <c r="D468" s="67"/>
      <c r="E468" s="68"/>
    </row>
    <row r="469" spans="1:5" x14ac:dyDescent="0.25">
      <c r="A469" s="67"/>
      <c r="B469" s="67"/>
      <c r="C469" s="67"/>
      <c r="D469" s="67"/>
      <c r="E469" s="68"/>
    </row>
    <row r="470" spans="1:5" x14ac:dyDescent="0.25">
      <c r="A470" s="67"/>
      <c r="B470" s="67"/>
      <c r="C470" s="67"/>
      <c r="D470" s="67"/>
      <c r="E470" s="68"/>
    </row>
    <row r="471" spans="1:5" x14ac:dyDescent="0.25">
      <c r="A471" s="67"/>
      <c r="B471" s="67"/>
      <c r="C471" s="67"/>
      <c r="D471" s="67"/>
      <c r="E471" s="68"/>
    </row>
    <row r="472" spans="1:5" x14ac:dyDescent="0.25">
      <c r="A472" s="67"/>
      <c r="B472" s="67"/>
      <c r="C472" s="67"/>
      <c r="D472" s="67"/>
      <c r="E472" s="68"/>
    </row>
    <row r="473" spans="1:5" x14ac:dyDescent="0.25">
      <c r="A473" s="67"/>
      <c r="B473" s="67"/>
      <c r="C473" s="67"/>
      <c r="D473" s="67"/>
      <c r="E473" s="68"/>
    </row>
    <row r="474" spans="1:5" x14ac:dyDescent="0.25">
      <c r="A474" s="67"/>
      <c r="B474" s="67"/>
      <c r="C474" s="67"/>
      <c r="D474" s="67"/>
      <c r="E474" s="68"/>
    </row>
    <row r="475" spans="1:5" x14ac:dyDescent="0.25">
      <c r="A475" s="67"/>
      <c r="B475" s="67"/>
      <c r="C475" s="67"/>
      <c r="D475" s="67"/>
      <c r="E475" s="68"/>
    </row>
    <row r="476" spans="1:5" x14ac:dyDescent="0.25">
      <c r="A476" s="67"/>
      <c r="B476" s="67"/>
      <c r="C476" s="67"/>
      <c r="D476" s="67"/>
      <c r="E476" s="68"/>
    </row>
    <row r="477" spans="1:5" x14ac:dyDescent="0.25">
      <c r="A477" s="67"/>
      <c r="B477" s="67"/>
      <c r="C477" s="67"/>
      <c r="D477" s="67"/>
      <c r="E477" s="68"/>
    </row>
    <row r="478" spans="1:5" x14ac:dyDescent="0.25">
      <c r="A478" s="67"/>
      <c r="B478" s="67"/>
      <c r="C478" s="67"/>
      <c r="D478" s="67"/>
      <c r="E478" s="68"/>
    </row>
    <row r="479" spans="1:5" x14ac:dyDescent="0.25">
      <c r="A479" s="67"/>
      <c r="B479" s="67"/>
      <c r="C479" s="67"/>
      <c r="D479" s="67"/>
      <c r="E479" s="68"/>
    </row>
    <row r="480" spans="1:5" x14ac:dyDescent="0.25">
      <c r="A480" s="67"/>
      <c r="B480" s="67"/>
      <c r="C480" s="67"/>
      <c r="D480" s="67"/>
      <c r="E480" s="68"/>
    </row>
    <row r="481" spans="1:5" x14ac:dyDescent="0.25">
      <c r="A481" s="67"/>
      <c r="B481" s="67"/>
      <c r="C481" s="67"/>
      <c r="D481" s="67"/>
      <c r="E481" s="68"/>
    </row>
    <row r="482" spans="1:5" x14ac:dyDescent="0.25">
      <c r="A482" s="67"/>
      <c r="B482" s="67"/>
      <c r="C482" s="67"/>
      <c r="D482" s="67"/>
      <c r="E482" s="68"/>
    </row>
    <row r="483" spans="1:5" x14ac:dyDescent="0.25">
      <c r="A483" s="67"/>
      <c r="B483" s="67"/>
      <c r="C483" s="67"/>
      <c r="D483" s="67"/>
      <c r="E483" s="68"/>
    </row>
    <row r="484" spans="1:5" x14ac:dyDescent="0.25">
      <c r="A484" s="67"/>
      <c r="B484" s="67"/>
      <c r="C484" s="67"/>
      <c r="D484" s="67"/>
      <c r="E484" s="68"/>
    </row>
    <row r="485" spans="1:5" x14ac:dyDescent="0.25">
      <c r="A485" s="67"/>
      <c r="B485" s="67"/>
      <c r="C485" s="67"/>
      <c r="D485" s="67"/>
      <c r="E485" s="68"/>
    </row>
    <row r="486" spans="1:5" x14ac:dyDescent="0.25">
      <c r="A486" s="67"/>
      <c r="B486" s="67"/>
      <c r="C486" s="67"/>
      <c r="D486" s="67"/>
      <c r="E486" s="68"/>
    </row>
    <row r="487" spans="1:5" x14ac:dyDescent="0.25">
      <c r="A487" s="67"/>
      <c r="B487" s="67"/>
      <c r="C487" s="67"/>
      <c r="D487" s="67"/>
      <c r="E487" s="68"/>
    </row>
    <row r="488" spans="1:5" x14ac:dyDescent="0.25">
      <c r="A488" s="67"/>
      <c r="B488" s="67"/>
      <c r="C488" s="67"/>
      <c r="D488" s="67"/>
      <c r="E488" s="68"/>
    </row>
    <row r="489" spans="1:5" x14ac:dyDescent="0.25">
      <c r="A489" s="67"/>
      <c r="B489" s="67"/>
      <c r="C489" s="67"/>
      <c r="D489" s="67"/>
      <c r="E489" s="68"/>
    </row>
    <row r="490" spans="1:5" x14ac:dyDescent="0.25">
      <c r="A490" s="67"/>
      <c r="B490" s="67"/>
      <c r="C490" s="67"/>
      <c r="D490" s="67"/>
      <c r="E490" s="68"/>
    </row>
    <row r="491" spans="1:5" x14ac:dyDescent="0.25">
      <c r="A491" s="67"/>
      <c r="B491" s="67"/>
      <c r="C491" s="67"/>
      <c r="D491" s="67"/>
      <c r="E491" s="68"/>
    </row>
    <row r="492" spans="1:5" x14ac:dyDescent="0.25">
      <c r="A492" s="67"/>
      <c r="B492" s="67"/>
      <c r="C492" s="67"/>
      <c r="D492" s="67"/>
      <c r="E492" s="68"/>
    </row>
    <row r="493" spans="1:5" x14ac:dyDescent="0.25">
      <c r="A493" s="67"/>
      <c r="B493" s="67"/>
      <c r="C493" s="67"/>
      <c r="D493" s="67"/>
      <c r="E493" s="68"/>
    </row>
    <row r="494" spans="1:5" x14ac:dyDescent="0.25">
      <c r="A494" s="67"/>
      <c r="B494" s="67"/>
      <c r="C494" s="67"/>
      <c r="D494" s="67"/>
      <c r="E494" s="68"/>
    </row>
    <row r="495" spans="1:5" x14ac:dyDescent="0.25">
      <c r="A495" s="67"/>
      <c r="B495" s="67"/>
      <c r="C495" s="67"/>
      <c r="D495" s="67"/>
      <c r="E495" s="68"/>
    </row>
    <row r="496" spans="1:5" x14ac:dyDescent="0.25">
      <c r="A496" s="67"/>
      <c r="B496" s="67"/>
      <c r="C496" s="67"/>
      <c r="D496" s="67"/>
      <c r="E496" s="68"/>
    </row>
    <row r="497" spans="1:5" x14ac:dyDescent="0.25">
      <c r="A497" s="67"/>
      <c r="B497" s="67"/>
      <c r="C497" s="67"/>
      <c r="D497" s="67"/>
      <c r="E497" s="68"/>
    </row>
    <row r="498" spans="1:5" x14ac:dyDescent="0.25">
      <c r="A498" s="67"/>
      <c r="B498" s="67"/>
      <c r="C498" s="67"/>
      <c r="D498" s="67"/>
      <c r="E498" s="68"/>
    </row>
    <row r="499" spans="1:5" x14ac:dyDescent="0.25">
      <c r="A499" s="67"/>
      <c r="B499" s="67"/>
      <c r="C499" s="67"/>
      <c r="D499" s="67"/>
      <c r="E499" s="68"/>
    </row>
    <row r="500" spans="1:5" x14ac:dyDescent="0.25">
      <c r="A500" s="67"/>
      <c r="B500" s="67"/>
      <c r="C500" s="67"/>
      <c r="D500" s="67"/>
      <c r="E500" s="68"/>
    </row>
    <row r="501" spans="1:5" x14ac:dyDescent="0.25">
      <c r="A501" s="67"/>
      <c r="B501" s="67"/>
      <c r="C501" s="67"/>
      <c r="D501" s="67"/>
      <c r="E501" s="68"/>
    </row>
    <row r="502" spans="1:5" x14ac:dyDescent="0.25">
      <c r="A502" s="67"/>
      <c r="B502" s="67"/>
      <c r="C502" s="67"/>
      <c r="D502" s="67"/>
      <c r="E502" s="68"/>
    </row>
    <row r="503" spans="1:5" x14ac:dyDescent="0.25">
      <c r="A503" s="67"/>
      <c r="B503" s="67"/>
      <c r="C503" s="67"/>
      <c r="D503" s="67"/>
      <c r="E503" s="68"/>
    </row>
    <row r="504" spans="1:5" x14ac:dyDescent="0.25">
      <c r="A504" s="67"/>
      <c r="B504" s="67"/>
      <c r="C504" s="67"/>
      <c r="D504" s="67"/>
      <c r="E504" s="68"/>
    </row>
    <row r="505" spans="1:5" x14ac:dyDescent="0.25">
      <c r="A505" s="67"/>
      <c r="B505" s="67"/>
      <c r="C505" s="67"/>
      <c r="D505" s="67"/>
      <c r="E505" s="68"/>
    </row>
    <row r="506" spans="1:5" x14ac:dyDescent="0.25">
      <c r="A506" s="67"/>
      <c r="B506" s="67"/>
      <c r="C506" s="67"/>
      <c r="D506" s="67"/>
      <c r="E506" s="68"/>
    </row>
    <row r="507" spans="1:5" x14ac:dyDescent="0.25">
      <c r="A507" s="67"/>
      <c r="B507" s="67"/>
      <c r="C507" s="67"/>
      <c r="D507" s="67"/>
      <c r="E507" s="68"/>
    </row>
    <row r="508" spans="1:5" x14ac:dyDescent="0.25">
      <c r="A508" s="67"/>
      <c r="B508" s="67"/>
      <c r="C508" s="67"/>
      <c r="D508" s="67"/>
      <c r="E508" s="68"/>
    </row>
    <row r="509" spans="1:5" x14ac:dyDescent="0.25">
      <c r="A509" s="67"/>
      <c r="B509" s="67"/>
      <c r="C509" s="67"/>
      <c r="D509" s="67"/>
      <c r="E509" s="68"/>
    </row>
    <row r="510" spans="1:5" x14ac:dyDescent="0.25">
      <c r="A510" s="67"/>
      <c r="B510" s="67"/>
      <c r="C510" s="67"/>
      <c r="D510" s="67"/>
      <c r="E510" s="68"/>
    </row>
    <row r="511" spans="1:5" x14ac:dyDescent="0.25">
      <c r="A511" s="67"/>
      <c r="B511" s="67"/>
      <c r="C511" s="67"/>
      <c r="D511" s="67"/>
      <c r="E511" s="68"/>
    </row>
    <row r="512" spans="1:5" x14ac:dyDescent="0.25">
      <c r="A512" s="67"/>
      <c r="B512" s="67"/>
      <c r="C512" s="67"/>
      <c r="D512" s="67"/>
      <c r="E512" s="68"/>
    </row>
    <row r="513" spans="1:5" x14ac:dyDescent="0.25">
      <c r="A513" s="67"/>
      <c r="B513" s="67"/>
      <c r="C513" s="67"/>
      <c r="D513" s="67"/>
      <c r="E513" s="68"/>
    </row>
    <row r="514" spans="1:5" x14ac:dyDescent="0.25">
      <c r="A514" s="67"/>
      <c r="B514" s="67"/>
      <c r="C514" s="67"/>
      <c r="D514" s="67"/>
      <c r="E514" s="68"/>
    </row>
    <row r="515" spans="1:5" x14ac:dyDescent="0.25">
      <c r="A515" s="67"/>
      <c r="B515" s="67"/>
      <c r="C515" s="67"/>
      <c r="D515" s="67"/>
      <c r="E515" s="68"/>
    </row>
    <row r="516" spans="1:5" x14ac:dyDescent="0.25">
      <c r="A516" s="67"/>
      <c r="B516" s="67"/>
      <c r="C516" s="67"/>
      <c r="D516" s="67"/>
      <c r="E516" s="68"/>
    </row>
    <row r="517" spans="1:5" x14ac:dyDescent="0.25">
      <c r="A517" s="67"/>
      <c r="B517" s="67"/>
      <c r="C517" s="67"/>
      <c r="D517" s="67"/>
      <c r="E517" s="68"/>
    </row>
    <row r="518" spans="1:5" x14ac:dyDescent="0.25">
      <c r="A518" s="67"/>
      <c r="B518" s="67"/>
      <c r="C518" s="67"/>
      <c r="D518" s="67"/>
      <c r="E518" s="68"/>
    </row>
    <row r="519" spans="1:5" x14ac:dyDescent="0.25">
      <c r="A519" s="67"/>
      <c r="B519" s="67"/>
      <c r="C519" s="67"/>
      <c r="D519" s="67"/>
      <c r="E519" s="68"/>
    </row>
    <row r="520" spans="1:5" x14ac:dyDescent="0.25">
      <c r="A520" s="67"/>
      <c r="B520" s="67"/>
      <c r="C520" s="67"/>
      <c r="D520" s="67"/>
      <c r="E520" s="68"/>
    </row>
    <row r="521" spans="1:5" x14ac:dyDescent="0.25">
      <c r="A521" s="67"/>
      <c r="B521" s="67"/>
      <c r="C521" s="67"/>
      <c r="D521" s="67"/>
      <c r="E521" s="68"/>
    </row>
    <row r="522" spans="1:5" x14ac:dyDescent="0.25">
      <c r="A522" s="67"/>
      <c r="B522" s="67"/>
      <c r="C522" s="67"/>
      <c r="D522" s="67"/>
      <c r="E522" s="68"/>
    </row>
    <row r="523" spans="1:5" x14ac:dyDescent="0.25">
      <c r="A523" s="67"/>
      <c r="B523" s="67"/>
      <c r="C523" s="67"/>
      <c r="D523" s="67"/>
      <c r="E523" s="68"/>
    </row>
    <row r="524" spans="1:5" x14ac:dyDescent="0.25">
      <c r="A524" s="67"/>
      <c r="B524" s="67"/>
      <c r="C524" s="67"/>
      <c r="D524" s="67"/>
      <c r="E524" s="68"/>
    </row>
    <row r="525" spans="1:5" x14ac:dyDescent="0.25">
      <c r="A525" s="67"/>
      <c r="B525" s="67"/>
      <c r="C525" s="67"/>
      <c r="D525" s="67"/>
      <c r="E525" s="68"/>
    </row>
    <row r="526" spans="1:5" x14ac:dyDescent="0.25">
      <c r="A526" s="67"/>
      <c r="B526" s="67"/>
      <c r="C526" s="67"/>
      <c r="D526" s="67"/>
      <c r="E526" s="68"/>
    </row>
    <row r="527" spans="1:5" x14ac:dyDescent="0.25">
      <c r="A527" s="67"/>
      <c r="B527" s="67"/>
      <c r="C527" s="67"/>
      <c r="D527" s="67"/>
      <c r="E527" s="68"/>
    </row>
    <row r="528" spans="1:5" x14ac:dyDescent="0.25">
      <c r="A528" s="67"/>
      <c r="B528" s="67"/>
      <c r="C528" s="67"/>
      <c r="D528" s="67"/>
      <c r="E528" s="68"/>
    </row>
    <row r="529" spans="1:5" x14ac:dyDescent="0.25">
      <c r="A529" s="67"/>
      <c r="B529" s="67"/>
      <c r="C529" s="67"/>
      <c r="D529" s="67"/>
      <c r="E529" s="68"/>
    </row>
    <row r="530" spans="1:5" x14ac:dyDescent="0.25">
      <c r="A530" s="67"/>
      <c r="B530" s="67"/>
      <c r="C530" s="67"/>
      <c r="D530" s="67"/>
      <c r="E530" s="68"/>
    </row>
    <row r="531" spans="1:5" x14ac:dyDescent="0.25">
      <c r="A531" s="67"/>
      <c r="B531" s="67"/>
      <c r="C531" s="67"/>
      <c r="D531" s="67"/>
      <c r="E531" s="68"/>
    </row>
    <row r="532" spans="1:5" x14ac:dyDescent="0.25">
      <c r="A532" s="67"/>
      <c r="B532" s="67"/>
      <c r="C532" s="67"/>
      <c r="D532" s="67"/>
      <c r="E532" s="68"/>
    </row>
    <row r="533" spans="1:5" x14ac:dyDescent="0.25">
      <c r="A533" s="67"/>
      <c r="B533" s="67"/>
      <c r="C533" s="67"/>
      <c r="D533" s="67"/>
      <c r="E533" s="68"/>
    </row>
    <row r="534" spans="1:5" x14ac:dyDescent="0.25">
      <c r="A534" s="67"/>
      <c r="B534" s="67"/>
      <c r="C534" s="67"/>
      <c r="D534" s="67"/>
      <c r="E534" s="68"/>
    </row>
    <row r="535" spans="1:5" x14ac:dyDescent="0.25">
      <c r="A535" s="67"/>
      <c r="B535" s="67"/>
      <c r="C535" s="67"/>
      <c r="D535" s="67"/>
      <c r="E535" s="68"/>
    </row>
    <row r="536" spans="1:5" x14ac:dyDescent="0.25">
      <c r="A536" s="67"/>
      <c r="B536" s="67"/>
      <c r="C536" s="67"/>
      <c r="D536" s="67"/>
      <c r="E536" s="68"/>
    </row>
    <row r="537" spans="1:5" x14ac:dyDescent="0.25">
      <c r="A537" s="67"/>
      <c r="B537" s="67"/>
      <c r="C537" s="67"/>
      <c r="D537" s="67"/>
      <c r="E537" s="68"/>
    </row>
    <row r="538" spans="1:5" x14ac:dyDescent="0.25">
      <c r="A538" s="67"/>
      <c r="B538" s="67"/>
      <c r="C538" s="67"/>
      <c r="D538" s="67"/>
      <c r="E538" s="68"/>
    </row>
    <row r="539" spans="1:5" x14ac:dyDescent="0.25">
      <c r="A539" s="67"/>
      <c r="B539" s="67"/>
      <c r="C539" s="67"/>
      <c r="D539" s="67"/>
      <c r="E539" s="68"/>
    </row>
    <row r="540" spans="1:5" x14ac:dyDescent="0.25">
      <c r="A540" s="67"/>
      <c r="B540" s="67"/>
      <c r="C540" s="67"/>
      <c r="D540" s="67"/>
      <c r="E540" s="68"/>
    </row>
    <row r="541" spans="1:5" x14ac:dyDescent="0.25">
      <c r="A541" s="67"/>
      <c r="B541" s="67"/>
      <c r="C541" s="67"/>
      <c r="D541" s="67"/>
      <c r="E541" s="68"/>
    </row>
    <row r="542" spans="1:5" x14ac:dyDescent="0.25">
      <c r="A542" s="67"/>
      <c r="B542" s="67"/>
      <c r="C542" s="67"/>
      <c r="D542" s="67"/>
      <c r="E542" s="68"/>
    </row>
    <row r="543" spans="1:5" x14ac:dyDescent="0.25">
      <c r="A543" s="67"/>
      <c r="B543" s="67"/>
      <c r="C543" s="67"/>
      <c r="D543" s="67"/>
      <c r="E543" s="68"/>
    </row>
    <row r="544" spans="1:5" x14ac:dyDescent="0.25">
      <c r="A544" s="67"/>
      <c r="B544" s="67"/>
      <c r="C544" s="67"/>
      <c r="D544" s="67"/>
      <c r="E544" s="68"/>
    </row>
    <row r="545" spans="1:5" x14ac:dyDescent="0.25">
      <c r="A545" s="67"/>
      <c r="B545" s="67"/>
      <c r="C545" s="67"/>
      <c r="D545" s="67"/>
      <c r="E545" s="68"/>
    </row>
    <row r="546" spans="1:5" x14ac:dyDescent="0.25">
      <c r="A546" s="67"/>
      <c r="B546" s="67"/>
      <c r="C546" s="67"/>
      <c r="D546" s="67"/>
      <c r="E546" s="68"/>
    </row>
    <row r="547" spans="1:5" x14ac:dyDescent="0.25">
      <c r="A547" s="67"/>
      <c r="B547" s="67"/>
      <c r="C547" s="67"/>
      <c r="D547" s="67"/>
      <c r="E547" s="68"/>
    </row>
    <row r="548" spans="1:5" x14ac:dyDescent="0.25">
      <c r="A548" s="67"/>
      <c r="B548" s="67"/>
      <c r="C548" s="67"/>
      <c r="D548" s="67"/>
      <c r="E548" s="68"/>
    </row>
    <row r="549" spans="1:5" x14ac:dyDescent="0.25">
      <c r="A549" s="67"/>
      <c r="B549" s="67"/>
      <c r="C549" s="67"/>
      <c r="D549" s="67"/>
      <c r="E549" s="68"/>
    </row>
    <row r="550" spans="1:5" x14ac:dyDescent="0.25">
      <c r="A550" s="67"/>
      <c r="B550" s="67"/>
      <c r="C550" s="67"/>
      <c r="D550" s="67"/>
      <c r="E550" s="68"/>
    </row>
    <row r="551" spans="1:5" x14ac:dyDescent="0.25">
      <c r="A551" s="67"/>
      <c r="B551" s="67"/>
      <c r="C551" s="67"/>
      <c r="D551" s="67"/>
      <c r="E551" s="68"/>
    </row>
    <row r="552" spans="1:5" x14ac:dyDescent="0.25">
      <c r="A552" s="67"/>
      <c r="B552" s="67"/>
      <c r="C552" s="67"/>
      <c r="D552" s="67"/>
      <c r="E552" s="68"/>
    </row>
    <row r="553" spans="1:5" x14ac:dyDescent="0.25">
      <c r="A553" s="67"/>
      <c r="B553" s="67"/>
      <c r="C553" s="67"/>
      <c r="D553" s="67"/>
      <c r="E553" s="68"/>
    </row>
    <row r="554" spans="1:5" x14ac:dyDescent="0.25">
      <c r="A554" s="67"/>
      <c r="B554" s="67"/>
      <c r="C554" s="67"/>
      <c r="D554" s="67"/>
      <c r="E554" s="68"/>
    </row>
    <row r="555" spans="1:5" x14ac:dyDescent="0.25">
      <c r="A555" s="67"/>
      <c r="B555" s="67"/>
      <c r="C555" s="67"/>
      <c r="D555" s="67"/>
      <c r="E555" s="68"/>
    </row>
    <row r="556" spans="1:5" x14ac:dyDescent="0.25">
      <c r="A556" s="67"/>
      <c r="B556" s="67"/>
      <c r="C556" s="67"/>
      <c r="D556" s="67"/>
      <c r="E556" s="68"/>
    </row>
    <row r="557" spans="1:5" x14ac:dyDescent="0.25">
      <c r="A557" s="67"/>
      <c r="B557" s="67"/>
      <c r="C557" s="67"/>
      <c r="D557" s="67"/>
      <c r="E557" s="68"/>
    </row>
    <row r="558" spans="1:5" x14ac:dyDescent="0.25">
      <c r="A558" s="67"/>
      <c r="B558" s="67"/>
      <c r="C558" s="67"/>
      <c r="D558" s="67"/>
      <c r="E558" s="68"/>
    </row>
    <row r="559" spans="1:5" x14ac:dyDescent="0.25">
      <c r="A559" s="67"/>
      <c r="B559" s="67"/>
      <c r="C559" s="67"/>
      <c r="D559" s="67"/>
      <c r="E559" s="68"/>
    </row>
    <row r="560" spans="1:5" x14ac:dyDescent="0.25">
      <c r="A560" s="67"/>
      <c r="B560" s="67"/>
      <c r="C560" s="67"/>
      <c r="D560" s="67"/>
      <c r="E560" s="68"/>
    </row>
    <row r="561" spans="1:5" x14ac:dyDescent="0.25">
      <c r="A561" s="67"/>
      <c r="B561" s="67"/>
      <c r="C561" s="67"/>
      <c r="D561" s="67"/>
      <c r="E561" s="68"/>
    </row>
    <row r="562" spans="1:5" x14ac:dyDescent="0.25">
      <c r="A562" s="67"/>
      <c r="B562" s="67"/>
      <c r="C562" s="67"/>
      <c r="D562" s="67"/>
      <c r="E562" s="68"/>
    </row>
    <row r="563" spans="1:5" x14ac:dyDescent="0.25">
      <c r="A563" s="67"/>
      <c r="B563" s="67"/>
      <c r="C563" s="67"/>
      <c r="D563" s="67"/>
      <c r="E563" s="68"/>
    </row>
    <row r="564" spans="1:5" x14ac:dyDescent="0.25">
      <c r="A564" s="67"/>
      <c r="B564" s="67"/>
      <c r="C564" s="67"/>
      <c r="D564" s="67"/>
      <c r="E564" s="68"/>
    </row>
    <row r="565" spans="1:5" x14ac:dyDescent="0.25">
      <c r="A565" s="67"/>
      <c r="B565" s="67"/>
      <c r="C565" s="67"/>
      <c r="D565" s="67"/>
      <c r="E565" s="68"/>
    </row>
    <row r="566" spans="1:5" x14ac:dyDescent="0.25">
      <c r="A566" s="67"/>
      <c r="B566" s="67"/>
      <c r="C566" s="67"/>
      <c r="D566" s="67"/>
      <c r="E566" s="68"/>
    </row>
    <row r="567" spans="1:5" x14ac:dyDescent="0.25">
      <c r="A567" s="67"/>
      <c r="B567" s="67"/>
      <c r="C567" s="67"/>
      <c r="D567" s="67"/>
      <c r="E567" s="68"/>
    </row>
    <row r="568" spans="1:5" x14ac:dyDescent="0.25">
      <c r="A568" s="67"/>
      <c r="B568" s="67"/>
      <c r="C568" s="67"/>
      <c r="D568" s="67"/>
      <c r="E568" s="68"/>
    </row>
    <row r="569" spans="1:5" x14ac:dyDescent="0.25">
      <c r="A569" s="67"/>
      <c r="B569" s="67"/>
      <c r="C569" s="67"/>
      <c r="D569" s="67"/>
      <c r="E569" s="68"/>
    </row>
    <row r="570" spans="1:5" x14ac:dyDescent="0.25">
      <c r="A570" s="67"/>
      <c r="B570" s="67"/>
      <c r="C570" s="67"/>
      <c r="D570" s="67"/>
      <c r="E570" s="68"/>
    </row>
    <row r="571" spans="1:5" x14ac:dyDescent="0.25">
      <c r="A571" s="67"/>
      <c r="B571" s="67"/>
      <c r="C571" s="67"/>
      <c r="D571" s="67"/>
      <c r="E571" s="68"/>
    </row>
    <row r="572" spans="1:5" x14ac:dyDescent="0.25">
      <c r="A572" s="67"/>
      <c r="B572" s="67"/>
      <c r="C572" s="67"/>
      <c r="D572" s="67"/>
      <c r="E572" s="68"/>
    </row>
    <row r="573" spans="1:5" x14ac:dyDescent="0.25">
      <c r="A573" s="67"/>
      <c r="B573" s="67"/>
      <c r="C573" s="67"/>
      <c r="D573" s="67"/>
      <c r="E573" s="68"/>
    </row>
    <row r="574" spans="1:5" x14ac:dyDescent="0.25">
      <c r="A574" s="67"/>
      <c r="B574" s="67"/>
      <c r="C574" s="67"/>
      <c r="D574" s="67"/>
      <c r="E574" s="68"/>
    </row>
    <row r="575" spans="1:5" x14ac:dyDescent="0.25">
      <c r="A575" s="67"/>
      <c r="B575" s="67"/>
      <c r="C575" s="67"/>
      <c r="D575" s="67"/>
      <c r="E575" s="68"/>
    </row>
    <row r="576" spans="1:5" x14ac:dyDescent="0.25">
      <c r="A576" s="67"/>
      <c r="B576" s="67"/>
      <c r="C576" s="67"/>
      <c r="D576" s="67"/>
      <c r="E576" s="68"/>
    </row>
    <row r="577" spans="1:5" x14ac:dyDescent="0.25">
      <c r="A577" s="67"/>
      <c r="B577" s="67"/>
      <c r="C577" s="67"/>
      <c r="D577" s="67"/>
      <c r="E577" s="68"/>
    </row>
    <row r="578" spans="1:5" x14ac:dyDescent="0.25">
      <c r="A578" s="67"/>
      <c r="B578" s="67"/>
      <c r="C578" s="67"/>
      <c r="D578" s="67"/>
      <c r="E578" s="68"/>
    </row>
    <row r="579" spans="1:5" x14ac:dyDescent="0.25">
      <c r="A579" s="67"/>
      <c r="B579" s="67"/>
      <c r="C579" s="67"/>
      <c r="D579" s="67"/>
      <c r="E579" s="68"/>
    </row>
    <row r="580" spans="1:5" x14ac:dyDescent="0.25">
      <c r="A580" s="67"/>
      <c r="B580" s="67"/>
      <c r="C580" s="67"/>
      <c r="D580" s="67"/>
      <c r="E580" s="68"/>
    </row>
    <row r="581" spans="1:5" x14ac:dyDescent="0.25">
      <c r="A581" s="67"/>
      <c r="B581" s="67"/>
      <c r="C581" s="67"/>
      <c r="D581" s="67"/>
      <c r="E581" s="68"/>
    </row>
    <row r="582" spans="1:5" x14ac:dyDescent="0.25">
      <c r="A582" s="67"/>
      <c r="B582" s="67"/>
      <c r="C582" s="67"/>
      <c r="D582" s="67"/>
      <c r="E582" s="68"/>
    </row>
    <row r="583" spans="1:5" x14ac:dyDescent="0.25">
      <c r="A583" s="67"/>
      <c r="B583" s="67"/>
      <c r="C583" s="67"/>
      <c r="D583" s="67"/>
      <c r="E583" s="68"/>
    </row>
    <row r="584" spans="1:5" x14ac:dyDescent="0.25">
      <c r="A584" s="67"/>
      <c r="B584" s="67"/>
      <c r="C584" s="67"/>
      <c r="D584" s="67"/>
      <c r="E584" s="68"/>
    </row>
    <row r="585" spans="1:5" x14ac:dyDescent="0.25">
      <c r="A585" s="67"/>
      <c r="B585" s="67"/>
      <c r="C585" s="67"/>
      <c r="D585" s="67"/>
      <c r="E585" s="68"/>
    </row>
    <row r="586" spans="1:5" x14ac:dyDescent="0.25">
      <c r="A586" s="67"/>
      <c r="B586" s="67"/>
      <c r="C586" s="67"/>
      <c r="D586" s="67"/>
      <c r="E586" s="68"/>
    </row>
    <row r="587" spans="1:5" x14ac:dyDescent="0.25">
      <c r="A587" s="67"/>
      <c r="B587" s="67"/>
      <c r="C587" s="67"/>
      <c r="D587" s="67"/>
      <c r="E587" s="68"/>
    </row>
    <row r="588" spans="1:5" x14ac:dyDescent="0.25">
      <c r="A588" s="67"/>
      <c r="B588" s="67"/>
      <c r="C588" s="67"/>
      <c r="D588" s="67"/>
      <c r="E588" s="68"/>
    </row>
    <row r="589" spans="1:5" x14ac:dyDescent="0.25">
      <c r="A589" s="67"/>
      <c r="B589" s="67"/>
      <c r="C589" s="67"/>
      <c r="D589" s="67"/>
      <c r="E589" s="68"/>
    </row>
    <row r="590" spans="1:5" x14ac:dyDescent="0.25">
      <c r="A590" s="67"/>
      <c r="B590" s="67"/>
      <c r="C590" s="67"/>
      <c r="D590" s="67"/>
      <c r="E590" s="68"/>
    </row>
    <row r="591" spans="1:5" x14ac:dyDescent="0.25">
      <c r="A591" s="67"/>
      <c r="B591" s="67"/>
      <c r="C591" s="67"/>
      <c r="D591" s="67"/>
      <c r="E591" s="68"/>
    </row>
    <row r="592" spans="1:5" x14ac:dyDescent="0.25">
      <c r="A592" s="67"/>
      <c r="B592" s="67"/>
      <c r="C592" s="67"/>
      <c r="D592" s="67"/>
      <c r="E592" s="68"/>
    </row>
    <row r="593" spans="1:5" x14ac:dyDescent="0.25">
      <c r="A593" s="67"/>
      <c r="B593" s="67"/>
      <c r="C593" s="67"/>
      <c r="D593" s="67"/>
      <c r="E593" s="68"/>
    </row>
    <row r="594" spans="1:5" x14ac:dyDescent="0.25">
      <c r="A594" s="67"/>
      <c r="B594" s="67"/>
      <c r="C594" s="67"/>
      <c r="D594" s="67"/>
      <c r="E594" s="68"/>
    </row>
    <row r="595" spans="1:5" x14ac:dyDescent="0.25">
      <c r="A595" s="67"/>
      <c r="B595" s="67"/>
      <c r="C595" s="67"/>
      <c r="D595" s="67"/>
      <c r="E595" s="68"/>
    </row>
    <row r="596" spans="1:5" x14ac:dyDescent="0.25">
      <c r="A596" s="67"/>
      <c r="B596" s="67"/>
      <c r="C596" s="67"/>
      <c r="D596" s="67"/>
      <c r="E596" s="68"/>
    </row>
    <row r="597" spans="1:5" x14ac:dyDescent="0.25">
      <c r="A597" s="67"/>
      <c r="B597" s="67"/>
      <c r="C597" s="67"/>
      <c r="D597" s="67"/>
      <c r="E597" s="68"/>
    </row>
    <row r="598" spans="1:5" x14ac:dyDescent="0.25">
      <c r="A598" s="67"/>
      <c r="B598" s="67"/>
      <c r="C598" s="67"/>
      <c r="D598" s="67"/>
      <c r="E598" s="68"/>
    </row>
    <row r="599" spans="1:5" x14ac:dyDescent="0.25">
      <c r="A599" s="67"/>
      <c r="B599" s="67"/>
      <c r="C599" s="67"/>
      <c r="D599" s="67"/>
      <c r="E599" s="68"/>
    </row>
    <row r="600" spans="1:5" x14ac:dyDescent="0.25">
      <c r="A600" s="67"/>
      <c r="B600" s="67"/>
      <c r="C600" s="67"/>
      <c r="D600" s="67"/>
      <c r="E600" s="68"/>
    </row>
    <row r="601" spans="1:5" x14ac:dyDescent="0.25">
      <c r="A601" s="67"/>
      <c r="B601" s="67"/>
      <c r="C601" s="67"/>
      <c r="D601" s="67"/>
      <c r="E601" s="68"/>
    </row>
    <row r="602" spans="1:5" x14ac:dyDescent="0.25">
      <c r="A602" s="67"/>
      <c r="B602" s="67"/>
      <c r="C602" s="67"/>
      <c r="D602" s="67"/>
      <c r="E602" s="68"/>
    </row>
    <row r="603" spans="1:5" x14ac:dyDescent="0.25">
      <c r="A603" s="67"/>
      <c r="B603" s="67"/>
      <c r="C603" s="67"/>
      <c r="D603" s="67"/>
      <c r="E603" s="68"/>
    </row>
    <row r="604" spans="1:5" x14ac:dyDescent="0.25">
      <c r="A604" s="67"/>
      <c r="B604" s="67"/>
      <c r="C604" s="67"/>
      <c r="D604" s="67"/>
      <c r="E604" s="68"/>
    </row>
    <row r="605" spans="1:5" x14ac:dyDescent="0.25">
      <c r="A605" s="67"/>
      <c r="B605" s="67"/>
      <c r="C605" s="67"/>
      <c r="D605" s="67"/>
      <c r="E605" s="68"/>
    </row>
    <row r="606" spans="1:5" x14ac:dyDescent="0.25">
      <c r="A606" s="67"/>
      <c r="B606" s="67"/>
      <c r="C606" s="67"/>
      <c r="D606" s="67"/>
      <c r="E606" s="68"/>
    </row>
    <row r="607" spans="1:5" x14ac:dyDescent="0.25">
      <c r="A607" s="67"/>
      <c r="B607" s="67"/>
      <c r="C607" s="67"/>
      <c r="D607" s="67"/>
      <c r="E607" s="68"/>
    </row>
    <row r="608" spans="1:5" x14ac:dyDescent="0.25">
      <c r="A608" s="67"/>
      <c r="B608" s="67"/>
      <c r="C608" s="67"/>
      <c r="D608" s="67"/>
      <c r="E608" s="68"/>
    </row>
    <row r="609" spans="1:5" x14ac:dyDescent="0.25">
      <c r="A609" s="67"/>
      <c r="B609" s="67"/>
      <c r="C609" s="67"/>
      <c r="D609" s="67"/>
      <c r="E609" s="68"/>
    </row>
    <row r="610" spans="1:5" x14ac:dyDescent="0.25">
      <c r="A610" s="67"/>
      <c r="B610" s="67"/>
      <c r="C610" s="67"/>
      <c r="D610" s="67"/>
      <c r="E610" s="68"/>
    </row>
    <row r="611" spans="1:5" x14ac:dyDescent="0.25">
      <c r="A611" s="67"/>
      <c r="B611" s="67"/>
      <c r="C611" s="67"/>
      <c r="D611" s="67"/>
      <c r="E611" s="68"/>
    </row>
    <row r="612" spans="1:5" x14ac:dyDescent="0.25">
      <c r="A612" s="67"/>
      <c r="B612" s="67"/>
      <c r="C612" s="67"/>
      <c r="D612" s="67"/>
      <c r="E612" s="68"/>
    </row>
    <row r="613" spans="1:5" x14ac:dyDescent="0.25">
      <c r="A613" s="67"/>
      <c r="B613" s="67"/>
      <c r="C613" s="67"/>
      <c r="D613" s="67"/>
      <c r="E613" s="68"/>
    </row>
    <row r="614" spans="1:5" x14ac:dyDescent="0.25">
      <c r="A614" s="67"/>
      <c r="B614" s="67"/>
      <c r="C614" s="67"/>
      <c r="D614" s="67"/>
      <c r="E614" s="68"/>
    </row>
    <row r="615" spans="1:5" x14ac:dyDescent="0.25">
      <c r="A615" s="67"/>
      <c r="B615" s="67"/>
      <c r="C615" s="67"/>
      <c r="D615" s="67"/>
      <c r="E615" s="68"/>
    </row>
    <row r="616" spans="1:5" x14ac:dyDescent="0.25">
      <c r="A616" s="67"/>
      <c r="B616" s="67"/>
      <c r="C616" s="67"/>
      <c r="D616" s="67"/>
      <c r="E616" s="68"/>
    </row>
    <row r="617" spans="1:5" x14ac:dyDescent="0.25">
      <c r="A617" s="67"/>
      <c r="B617" s="67"/>
      <c r="C617" s="67"/>
      <c r="D617" s="67"/>
      <c r="E617" s="68"/>
    </row>
    <row r="618" spans="1:5" x14ac:dyDescent="0.25">
      <c r="A618" s="67"/>
      <c r="B618" s="67"/>
      <c r="C618" s="67"/>
      <c r="D618" s="67"/>
      <c r="E618" s="68"/>
    </row>
    <row r="619" spans="1:5" x14ac:dyDescent="0.25">
      <c r="A619" s="67"/>
      <c r="B619" s="67"/>
      <c r="C619" s="67"/>
      <c r="D619" s="67"/>
      <c r="E619" s="68"/>
    </row>
    <row r="620" spans="1:5" x14ac:dyDescent="0.25">
      <c r="A620" s="67"/>
      <c r="B620" s="67"/>
      <c r="C620" s="67"/>
      <c r="D620" s="67"/>
      <c r="E620" s="68"/>
    </row>
    <row r="621" spans="1:5" x14ac:dyDescent="0.25">
      <c r="A621" s="67"/>
      <c r="B621" s="67"/>
      <c r="C621" s="67"/>
      <c r="D621" s="67"/>
      <c r="E621" s="68"/>
    </row>
    <row r="622" spans="1:5" x14ac:dyDescent="0.25">
      <c r="A622" s="67"/>
      <c r="B622" s="67"/>
      <c r="C622" s="67"/>
      <c r="D622" s="67"/>
      <c r="E622" s="68"/>
    </row>
    <row r="623" spans="1:5" x14ac:dyDescent="0.25">
      <c r="A623" s="67"/>
      <c r="B623" s="67"/>
      <c r="C623" s="67"/>
      <c r="D623" s="67"/>
      <c r="E623" s="68"/>
    </row>
    <row r="624" spans="1:5" x14ac:dyDescent="0.25">
      <c r="A624" s="67"/>
      <c r="B624" s="67"/>
      <c r="C624" s="67"/>
      <c r="D624" s="67"/>
      <c r="E624" s="68"/>
    </row>
    <row r="625" spans="1:5" x14ac:dyDescent="0.25">
      <c r="A625" s="67"/>
      <c r="B625" s="67"/>
      <c r="C625" s="67"/>
      <c r="D625" s="67"/>
      <c r="E625" s="68"/>
    </row>
    <row r="626" spans="1:5" x14ac:dyDescent="0.25">
      <c r="A626" s="67"/>
      <c r="B626" s="67"/>
      <c r="C626" s="67"/>
      <c r="D626" s="67"/>
      <c r="E626" s="68"/>
    </row>
    <row r="627" spans="1:5" x14ac:dyDescent="0.25">
      <c r="A627" s="67"/>
      <c r="B627" s="67"/>
      <c r="C627" s="67"/>
      <c r="D627" s="67"/>
      <c r="E627" s="68"/>
    </row>
    <row r="628" spans="1:5" x14ac:dyDescent="0.25">
      <c r="A628" s="67"/>
      <c r="B628" s="67"/>
      <c r="C628" s="67"/>
      <c r="D628" s="67"/>
      <c r="E628" s="68"/>
    </row>
    <row r="629" spans="1:5" x14ac:dyDescent="0.25">
      <c r="A629" s="67"/>
      <c r="B629" s="67"/>
      <c r="C629" s="67"/>
      <c r="D629" s="67"/>
      <c r="E629" s="68"/>
    </row>
    <row r="630" spans="1:5" x14ac:dyDescent="0.25">
      <c r="A630" s="67"/>
      <c r="B630" s="67"/>
      <c r="C630" s="67"/>
      <c r="D630" s="67"/>
      <c r="E630" s="68"/>
    </row>
    <row r="631" spans="1:5" x14ac:dyDescent="0.25">
      <c r="A631" s="67"/>
      <c r="B631" s="67"/>
      <c r="C631" s="67"/>
      <c r="D631" s="67"/>
      <c r="E631" s="68"/>
    </row>
    <row r="632" spans="1:5" x14ac:dyDescent="0.25">
      <c r="A632" s="67"/>
      <c r="B632" s="67"/>
      <c r="C632" s="67"/>
      <c r="D632" s="67"/>
      <c r="E632" s="68"/>
    </row>
    <row r="633" spans="1:5" x14ac:dyDescent="0.25">
      <c r="A633" s="67"/>
      <c r="B633" s="67"/>
      <c r="C633" s="67"/>
      <c r="D633" s="67"/>
      <c r="E633" s="68"/>
    </row>
    <row r="634" spans="1:5" x14ac:dyDescent="0.25">
      <c r="A634" s="67"/>
      <c r="B634" s="67"/>
      <c r="C634" s="67"/>
      <c r="D634" s="67"/>
      <c r="E634" s="68"/>
    </row>
    <row r="635" spans="1:5" x14ac:dyDescent="0.25">
      <c r="A635" s="67"/>
      <c r="B635" s="67"/>
      <c r="C635" s="67"/>
      <c r="D635" s="67"/>
      <c r="E635" s="68"/>
    </row>
    <row r="636" spans="1:5" x14ac:dyDescent="0.25">
      <c r="A636" s="67"/>
      <c r="B636" s="67"/>
      <c r="C636" s="67"/>
      <c r="D636" s="67"/>
      <c r="E636" s="68"/>
    </row>
    <row r="637" spans="1:5" x14ac:dyDescent="0.25">
      <c r="A637" s="67"/>
      <c r="B637" s="67"/>
      <c r="C637" s="67"/>
      <c r="D637" s="67"/>
      <c r="E637" s="68"/>
    </row>
    <row r="638" spans="1:5" x14ac:dyDescent="0.25">
      <c r="A638" s="67"/>
      <c r="B638" s="67"/>
      <c r="C638" s="67"/>
      <c r="D638" s="67"/>
      <c r="E638" s="68"/>
    </row>
    <row r="639" spans="1:5" x14ac:dyDescent="0.25">
      <c r="A639" s="67"/>
      <c r="B639" s="67"/>
      <c r="C639" s="67"/>
      <c r="D639" s="67"/>
      <c r="E639" s="68"/>
    </row>
    <row r="640" spans="1:5" x14ac:dyDescent="0.25">
      <c r="A640" s="67"/>
      <c r="B640" s="67"/>
      <c r="C640" s="67"/>
      <c r="D640" s="67"/>
      <c r="E640" s="68"/>
    </row>
    <row r="641" spans="1:5" x14ac:dyDescent="0.25">
      <c r="A641" s="67"/>
      <c r="B641" s="67"/>
      <c r="C641" s="67"/>
      <c r="D641" s="67"/>
      <c r="E641" s="68"/>
    </row>
    <row r="642" spans="1:5" x14ac:dyDescent="0.25">
      <c r="A642" s="67"/>
      <c r="B642" s="67"/>
      <c r="C642" s="67"/>
      <c r="D642" s="67"/>
      <c r="E642" s="68"/>
    </row>
    <row r="643" spans="1:5" x14ac:dyDescent="0.25">
      <c r="A643" s="67"/>
      <c r="B643" s="67"/>
      <c r="C643" s="67"/>
      <c r="D643" s="67"/>
      <c r="E643" s="68"/>
    </row>
    <row r="644" spans="1:5" x14ac:dyDescent="0.25">
      <c r="A644" s="67"/>
      <c r="B644" s="67"/>
      <c r="C644" s="67"/>
      <c r="D644" s="67"/>
      <c r="E644" s="68"/>
    </row>
    <row r="645" spans="1:5" x14ac:dyDescent="0.25">
      <c r="A645" s="67"/>
      <c r="B645" s="67"/>
      <c r="C645" s="67"/>
      <c r="D645" s="67"/>
      <c r="E645" s="68"/>
    </row>
    <row r="646" spans="1:5" x14ac:dyDescent="0.25">
      <c r="A646" s="67"/>
      <c r="B646" s="67"/>
      <c r="C646" s="67"/>
      <c r="D646" s="67"/>
      <c r="E646" s="68"/>
    </row>
    <row r="647" spans="1:5" x14ac:dyDescent="0.25">
      <c r="A647" s="67"/>
      <c r="B647" s="67"/>
      <c r="C647" s="67"/>
      <c r="D647" s="67"/>
      <c r="E647" s="68"/>
    </row>
    <row r="648" spans="1:5" x14ac:dyDescent="0.25">
      <c r="A648" s="67"/>
      <c r="B648" s="67"/>
      <c r="C648" s="67"/>
      <c r="D648" s="67"/>
      <c r="E648" s="68"/>
    </row>
    <row r="649" spans="1:5" x14ac:dyDescent="0.25">
      <c r="A649" s="67"/>
      <c r="B649" s="67"/>
      <c r="C649" s="67"/>
      <c r="D649" s="67"/>
      <c r="E649" s="68"/>
    </row>
    <row r="650" spans="1:5" x14ac:dyDescent="0.25">
      <c r="A650" s="67"/>
      <c r="B650" s="67"/>
      <c r="C650" s="67"/>
      <c r="D650" s="67"/>
      <c r="E650" s="68"/>
    </row>
    <row r="651" spans="1:5" x14ac:dyDescent="0.25">
      <c r="A651" s="67"/>
      <c r="B651" s="67"/>
      <c r="C651" s="67"/>
      <c r="D651" s="67"/>
      <c r="E651" s="68"/>
    </row>
    <row r="652" spans="1:5" x14ac:dyDescent="0.25">
      <c r="A652" s="67"/>
      <c r="B652" s="67"/>
      <c r="C652" s="67"/>
      <c r="D652" s="67"/>
      <c r="E652" s="68"/>
    </row>
    <row r="653" spans="1:5" x14ac:dyDescent="0.25">
      <c r="A653" s="67"/>
      <c r="B653" s="67"/>
      <c r="C653" s="67"/>
      <c r="D653" s="67"/>
      <c r="E653" s="68"/>
    </row>
    <row r="654" spans="1:5" x14ac:dyDescent="0.25">
      <c r="A654" s="67"/>
      <c r="B654" s="67"/>
      <c r="C654" s="67"/>
      <c r="D654" s="67"/>
      <c r="E654" s="68"/>
    </row>
    <row r="655" spans="1:5" x14ac:dyDescent="0.25">
      <c r="A655" s="67"/>
      <c r="B655" s="67"/>
      <c r="C655" s="67"/>
      <c r="D655" s="67"/>
      <c r="E655" s="68"/>
    </row>
    <row r="656" spans="1:5" x14ac:dyDescent="0.25">
      <c r="A656" s="67"/>
      <c r="B656" s="67"/>
      <c r="C656" s="67"/>
      <c r="D656" s="67"/>
      <c r="E656" s="68"/>
    </row>
    <row r="657" spans="1:5" x14ac:dyDescent="0.25">
      <c r="A657" s="67"/>
      <c r="B657" s="67"/>
      <c r="C657" s="67"/>
      <c r="D657" s="67"/>
      <c r="E657" s="68"/>
    </row>
    <row r="658" spans="1:5" x14ac:dyDescent="0.25">
      <c r="A658" s="67"/>
      <c r="B658" s="67"/>
      <c r="C658" s="67"/>
      <c r="D658" s="67"/>
      <c r="E658" s="68"/>
    </row>
    <row r="659" spans="1:5" x14ac:dyDescent="0.25">
      <c r="A659" s="67"/>
      <c r="B659" s="67"/>
      <c r="C659" s="67"/>
      <c r="D659" s="67"/>
      <c r="E659" s="68"/>
    </row>
    <row r="660" spans="1:5" x14ac:dyDescent="0.25">
      <c r="A660" s="67"/>
      <c r="B660" s="67"/>
      <c r="C660" s="67"/>
      <c r="D660" s="67"/>
      <c r="E660" s="68"/>
    </row>
    <row r="661" spans="1:5" x14ac:dyDescent="0.25">
      <c r="A661" s="67"/>
      <c r="B661" s="67"/>
      <c r="C661" s="67"/>
      <c r="D661" s="67"/>
      <c r="E661" s="68"/>
    </row>
    <row r="662" spans="1:5" x14ac:dyDescent="0.25">
      <c r="A662" s="67"/>
      <c r="B662" s="67"/>
      <c r="C662" s="67"/>
      <c r="D662" s="67"/>
      <c r="E662" s="68"/>
    </row>
    <row r="663" spans="1:5" x14ac:dyDescent="0.25">
      <c r="A663" s="67"/>
      <c r="B663" s="67"/>
      <c r="C663" s="67"/>
      <c r="D663" s="67"/>
      <c r="E663" s="68"/>
    </row>
    <row r="664" spans="1:5" x14ac:dyDescent="0.25">
      <c r="A664" s="67"/>
      <c r="B664" s="67"/>
      <c r="C664" s="67"/>
      <c r="D664" s="67"/>
      <c r="E664" s="68"/>
    </row>
    <row r="665" spans="1:5" x14ac:dyDescent="0.25">
      <c r="A665" s="67"/>
      <c r="B665" s="67"/>
      <c r="C665" s="67"/>
      <c r="D665" s="67"/>
      <c r="E665" s="68"/>
    </row>
    <row r="666" spans="1:5" x14ac:dyDescent="0.25">
      <c r="A666" s="67"/>
      <c r="B666" s="67"/>
      <c r="C666" s="67"/>
      <c r="D666" s="67"/>
      <c r="E666" s="68"/>
    </row>
    <row r="667" spans="1:5" x14ac:dyDescent="0.25">
      <c r="A667" s="67"/>
      <c r="B667" s="67"/>
      <c r="C667" s="67"/>
      <c r="D667" s="67"/>
      <c r="E667" s="68"/>
    </row>
    <row r="668" spans="1:5" x14ac:dyDescent="0.25">
      <c r="A668" s="67"/>
      <c r="B668" s="67"/>
      <c r="C668" s="67"/>
      <c r="D668" s="67"/>
      <c r="E668" s="68"/>
    </row>
    <row r="669" spans="1:5" x14ac:dyDescent="0.25">
      <c r="A669" s="67"/>
      <c r="B669" s="67"/>
      <c r="C669" s="67"/>
      <c r="D669" s="67"/>
      <c r="E669" s="68"/>
    </row>
    <row r="670" spans="1:5" x14ac:dyDescent="0.25">
      <c r="A670" s="67"/>
      <c r="B670" s="67"/>
      <c r="C670" s="67"/>
      <c r="D670" s="67"/>
      <c r="E670" s="68"/>
    </row>
    <row r="671" spans="1:5" x14ac:dyDescent="0.25">
      <c r="A671" s="67"/>
      <c r="B671" s="67"/>
      <c r="C671" s="67"/>
      <c r="D671" s="67"/>
      <c r="E671" s="68"/>
    </row>
    <row r="672" spans="1:5" x14ac:dyDescent="0.25">
      <c r="A672" s="67"/>
      <c r="B672" s="67"/>
      <c r="C672" s="67"/>
      <c r="D672" s="67"/>
      <c r="E672" s="68"/>
    </row>
    <row r="673" spans="1:5" x14ac:dyDescent="0.25">
      <c r="A673" s="67"/>
      <c r="B673" s="67"/>
      <c r="C673" s="67"/>
      <c r="D673" s="67"/>
      <c r="E673" s="68"/>
    </row>
    <row r="674" spans="1:5" x14ac:dyDescent="0.25">
      <c r="A674" s="67"/>
      <c r="B674" s="67"/>
      <c r="C674" s="67"/>
      <c r="D674" s="67"/>
      <c r="E674" s="68"/>
    </row>
    <row r="675" spans="1:5" x14ac:dyDescent="0.25">
      <c r="A675" s="67"/>
      <c r="B675" s="67"/>
      <c r="C675" s="67"/>
      <c r="D675" s="67"/>
      <c r="E675" s="68"/>
    </row>
    <row r="676" spans="1:5" x14ac:dyDescent="0.25">
      <c r="A676" s="67"/>
      <c r="B676" s="67"/>
      <c r="C676" s="67"/>
      <c r="D676" s="67"/>
      <c r="E676" s="68"/>
    </row>
    <row r="677" spans="1:5" x14ac:dyDescent="0.25">
      <c r="A677" s="67"/>
      <c r="B677" s="67"/>
      <c r="C677" s="67"/>
      <c r="D677" s="67"/>
      <c r="E677" s="68"/>
    </row>
    <row r="678" spans="1:5" x14ac:dyDescent="0.25">
      <c r="A678" s="67"/>
      <c r="B678" s="67"/>
      <c r="C678" s="67"/>
      <c r="D678" s="67"/>
      <c r="E678" s="68"/>
    </row>
    <row r="679" spans="1:5" x14ac:dyDescent="0.25">
      <c r="A679" s="67"/>
      <c r="B679" s="67"/>
      <c r="C679" s="67"/>
      <c r="D679" s="67"/>
      <c r="E679" s="68"/>
    </row>
    <row r="680" spans="1:5" x14ac:dyDescent="0.25">
      <c r="A680" s="67"/>
      <c r="B680" s="67"/>
      <c r="C680" s="67"/>
      <c r="D680" s="67"/>
      <c r="E680" s="68"/>
    </row>
    <row r="681" spans="1:5" x14ac:dyDescent="0.25">
      <c r="A681" s="67"/>
      <c r="B681" s="67"/>
      <c r="C681" s="67"/>
      <c r="D681" s="67"/>
      <c r="E681" s="68"/>
    </row>
    <row r="682" spans="1:5" x14ac:dyDescent="0.25">
      <c r="A682" s="67"/>
      <c r="B682" s="67"/>
      <c r="C682" s="67"/>
      <c r="D682" s="67"/>
      <c r="E682" s="68"/>
    </row>
    <row r="683" spans="1:5" x14ac:dyDescent="0.25">
      <c r="A683" s="67"/>
      <c r="B683" s="67"/>
      <c r="C683" s="67"/>
      <c r="D683" s="67"/>
      <c r="E683" s="68"/>
    </row>
    <row r="684" spans="1:5" x14ac:dyDescent="0.25">
      <c r="A684" s="67"/>
      <c r="B684" s="67"/>
      <c r="C684" s="67"/>
      <c r="D684" s="67"/>
      <c r="E684" s="68"/>
    </row>
    <row r="685" spans="1:5" x14ac:dyDescent="0.25">
      <c r="A685" s="67"/>
      <c r="B685" s="67"/>
      <c r="C685" s="67"/>
      <c r="D685" s="67"/>
      <c r="E685" s="68"/>
    </row>
    <row r="686" spans="1:5" x14ac:dyDescent="0.25">
      <c r="A686" s="67"/>
      <c r="B686" s="67"/>
      <c r="C686" s="67"/>
      <c r="D686" s="67"/>
      <c r="E686" s="68"/>
    </row>
    <row r="687" spans="1:5" x14ac:dyDescent="0.25">
      <c r="A687" s="67"/>
      <c r="B687" s="67"/>
      <c r="C687" s="67"/>
      <c r="D687" s="67"/>
      <c r="E687" s="68"/>
    </row>
    <row r="688" spans="1:5" x14ac:dyDescent="0.25">
      <c r="A688" s="67"/>
      <c r="B688" s="67"/>
      <c r="C688" s="67"/>
      <c r="D688" s="67"/>
      <c r="E688" s="68"/>
    </row>
    <row r="689" spans="1:5" x14ac:dyDescent="0.25">
      <c r="A689" s="67"/>
      <c r="B689" s="67"/>
      <c r="C689" s="67"/>
      <c r="D689" s="67"/>
      <c r="E689" s="68"/>
    </row>
    <row r="690" spans="1:5" x14ac:dyDescent="0.25">
      <c r="A690" s="67"/>
      <c r="B690" s="67"/>
      <c r="C690" s="67"/>
      <c r="D690" s="67"/>
      <c r="E690" s="68"/>
    </row>
    <row r="691" spans="1:5" x14ac:dyDescent="0.25">
      <c r="A691" s="67"/>
      <c r="B691" s="67"/>
      <c r="C691" s="67"/>
      <c r="D691" s="67"/>
      <c r="E691" s="68"/>
    </row>
    <row r="692" spans="1:5" x14ac:dyDescent="0.25">
      <c r="A692" s="67"/>
      <c r="B692" s="67"/>
      <c r="C692" s="67"/>
      <c r="D692" s="67"/>
      <c r="E692" s="68"/>
    </row>
    <row r="693" spans="1:5" x14ac:dyDescent="0.25">
      <c r="A693" s="67"/>
      <c r="B693" s="67"/>
      <c r="C693" s="67"/>
      <c r="D693" s="67"/>
      <c r="E693" s="68"/>
    </row>
    <row r="694" spans="1:5" x14ac:dyDescent="0.25">
      <c r="A694" s="67"/>
      <c r="B694" s="67"/>
      <c r="C694" s="67"/>
      <c r="D694" s="67"/>
      <c r="E694" s="68"/>
    </row>
    <row r="695" spans="1:5" x14ac:dyDescent="0.25">
      <c r="A695" s="67"/>
      <c r="B695" s="67"/>
      <c r="C695" s="67"/>
      <c r="D695" s="67"/>
      <c r="E695" s="68"/>
    </row>
    <row r="696" spans="1:5" x14ac:dyDescent="0.25">
      <c r="A696" s="67"/>
      <c r="B696" s="67"/>
      <c r="C696" s="67"/>
      <c r="D696" s="67"/>
      <c r="E696" s="68"/>
    </row>
    <row r="697" spans="1:5" x14ac:dyDescent="0.25">
      <c r="A697" s="67"/>
      <c r="B697" s="67"/>
      <c r="C697" s="67"/>
      <c r="D697" s="67"/>
      <c r="E697" s="68"/>
    </row>
    <row r="698" spans="1:5" x14ac:dyDescent="0.25">
      <c r="A698" s="67"/>
      <c r="B698" s="67"/>
      <c r="C698" s="67"/>
      <c r="D698" s="67"/>
      <c r="E698" s="68"/>
    </row>
    <row r="699" spans="1:5" x14ac:dyDescent="0.25">
      <c r="A699" s="67"/>
      <c r="B699" s="67"/>
      <c r="C699" s="67"/>
      <c r="D699" s="67"/>
      <c r="E699" s="68"/>
    </row>
    <row r="700" spans="1:5" x14ac:dyDescent="0.25">
      <c r="A700" s="67"/>
      <c r="B700" s="67"/>
      <c r="C700" s="67"/>
      <c r="D700" s="67"/>
      <c r="E700" s="68"/>
    </row>
    <row r="701" spans="1:5" x14ac:dyDescent="0.25">
      <c r="A701" s="67"/>
      <c r="B701" s="67"/>
      <c r="C701" s="67"/>
      <c r="D701" s="67"/>
      <c r="E701" s="68"/>
    </row>
    <row r="702" spans="1:5" x14ac:dyDescent="0.25">
      <c r="A702" s="67"/>
      <c r="B702" s="67"/>
      <c r="C702" s="67"/>
      <c r="D702" s="67"/>
      <c r="E702" s="68"/>
    </row>
    <row r="703" spans="1:5" x14ac:dyDescent="0.25">
      <c r="A703" s="67"/>
      <c r="B703" s="67"/>
      <c r="C703" s="67"/>
      <c r="D703" s="67"/>
      <c r="E703" s="68"/>
    </row>
    <row r="704" spans="1:5" x14ac:dyDescent="0.25">
      <c r="A704" s="67"/>
      <c r="B704" s="67"/>
      <c r="C704" s="67"/>
      <c r="D704" s="67"/>
      <c r="E704" s="68"/>
    </row>
    <row r="705" spans="1:5" x14ac:dyDescent="0.25">
      <c r="A705" s="67"/>
      <c r="B705" s="67"/>
      <c r="C705" s="67"/>
      <c r="D705" s="67"/>
      <c r="E705" s="68"/>
    </row>
    <row r="706" spans="1:5" x14ac:dyDescent="0.25">
      <c r="A706" s="67"/>
      <c r="B706" s="67"/>
      <c r="C706" s="67"/>
      <c r="D706" s="67"/>
      <c r="E706" s="68"/>
    </row>
    <row r="707" spans="1:5" x14ac:dyDescent="0.25">
      <c r="A707" s="67"/>
      <c r="B707" s="67"/>
      <c r="C707" s="67"/>
      <c r="D707" s="67"/>
      <c r="E707" s="68"/>
    </row>
    <row r="708" spans="1:5" x14ac:dyDescent="0.25">
      <c r="A708" s="67"/>
      <c r="B708" s="67"/>
      <c r="C708" s="67"/>
      <c r="D708" s="67"/>
      <c r="E708" s="68"/>
    </row>
    <row r="709" spans="1:5" x14ac:dyDescent="0.25">
      <c r="A709" s="67"/>
      <c r="B709" s="67"/>
      <c r="C709" s="67"/>
      <c r="D709" s="67"/>
      <c r="E709" s="68"/>
    </row>
    <row r="710" spans="1:5" x14ac:dyDescent="0.25">
      <c r="A710" s="67"/>
      <c r="B710" s="67"/>
      <c r="C710" s="67"/>
      <c r="D710" s="67"/>
      <c r="E710" s="68"/>
    </row>
    <row r="711" spans="1:5" x14ac:dyDescent="0.25">
      <c r="A711" s="67"/>
      <c r="B711" s="67"/>
      <c r="C711" s="67"/>
      <c r="D711" s="67"/>
      <c r="E711" s="68"/>
    </row>
    <row r="712" spans="1:5" x14ac:dyDescent="0.25">
      <c r="A712" s="67"/>
      <c r="B712" s="67"/>
      <c r="C712" s="67"/>
      <c r="D712" s="67"/>
      <c r="E712" s="68"/>
    </row>
    <row r="713" spans="1:5" x14ac:dyDescent="0.25">
      <c r="A713" s="67"/>
      <c r="B713" s="67"/>
      <c r="C713" s="67"/>
      <c r="D713" s="67"/>
      <c r="E713" s="68"/>
    </row>
    <row r="714" spans="1:5" x14ac:dyDescent="0.25">
      <c r="A714" s="67"/>
      <c r="B714" s="67"/>
      <c r="C714" s="67"/>
      <c r="D714" s="67"/>
      <c r="E714" s="68"/>
    </row>
    <row r="715" spans="1:5" x14ac:dyDescent="0.25">
      <c r="A715" s="67"/>
      <c r="B715" s="67"/>
      <c r="C715" s="67"/>
      <c r="D715" s="67"/>
      <c r="E715" s="68"/>
    </row>
    <row r="716" spans="1:5" x14ac:dyDescent="0.25">
      <c r="A716" s="67"/>
      <c r="B716" s="67"/>
      <c r="C716" s="67"/>
      <c r="D716" s="67"/>
      <c r="E716" s="68"/>
    </row>
    <row r="717" spans="1:5" x14ac:dyDescent="0.25">
      <c r="A717" s="67"/>
      <c r="B717" s="67"/>
      <c r="C717" s="67"/>
      <c r="D717" s="67"/>
      <c r="E717" s="68"/>
    </row>
    <row r="718" spans="1:5" x14ac:dyDescent="0.25">
      <c r="A718" s="67"/>
      <c r="B718" s="67"/>
      <c r="C718" s="67"/>
      <c r="D718" s="67"/>
      <c r="E718" s="68"/>
    </row>
    <row r="719" spans="1:5" x14ac:dyDescent="0.25">
      <c r="A719" s="67"/>
      <c r="B719" s="67"/>
      <c r="C719" s="67"/>
      <c r="D719" s="67"/>
      <c r="E719" s="68"/>
    </row>
    <row r="720" spans="1:5" x14ac:dyDescent="0.25">
      <c r="A720" s="67"/>
      <c r="B720" s="67"/>
      <c r="C720" s="67"/>
      <c r="D720" s="67"/>
      <c r="E720" s="68"/>
    </row>
    <row r="721" spans="1:5" x14ac:dyDescent="0.25">
      <c r="A721" s="67"/>
      <c r="B721" s="67"/>
      <c r="C721" s="67"/>
      <c r="D721" s="67"/>
      <c r="E721" s="68"/>
    </row>
    <row r="722" spans="1:5" x14ac:dyDescent="0.25">
      <c r="A722" s="67"/>
      <c r="B722" s="67"/>
      <c r="C722" s="67"/>
      <c r="D722" s="67"/>
      <c r="E722" s="68"/>
    </row>
    <row r="723" spans="1:5" x14ac:dyDescent="0.25">
      <c r="A723" s="67"/>
      <c r="B723" s="67"/>
      <c r="C723" s="67"/>
      <c r="D723" s="67"/>
      <c r="E723" s="68"/>
    </row>
    <row r="724" spans="1:5" x14ac:dyDescent="0.25">
      <c r="A724" s="67"/>
      <c r="B724" s="67"/>
      <c r="C724" s="67"/>
      <c r="D724" s="67"/>
      <c r="E724" s="68"/>
    </row>
    <row r="725" spans="1:5" x14ac:dyDescent="0.25">
      <c r="A725" s="67"/>
      <c r="B725" s="67"/>
      <c r="C725" s="67"/>
      <c r="D725" s="67"/>
      <c r="E725" s="68"/>
    </row>
    <row r="726" spans="1:5" x14ac:dyDescent="0.25">
      <c r="A726" s="67"/>
      <c r="B726" s="67"/>
      <c r="C726" s="67"/>
      <c r="D726" s="67"/>
      <c r="E726" s="68"/>
    </row>
    <row r="727" spans="1:5" x14ac:dyDescent="0.25">
      <c r="A727" s="67"/>
      <c r="B727" s="67"/>
      <c r="C727" s="67"/>
      <c r="D727" s="67"/>
      <c r="E727" s="68"/>
    </row>
    <row r="728" spans="1:5" x14ac:dyDescent="0.25">
      <c r="A728" s="67"/>
      <c r="B728" s="67"/>
      <c r="C728" s="67"/>
      <c r="D728" s="67"/>
      <c r="E728" s="68"/>
    </row>
    <row r="729" spans="1:5" x14ac:dyDescent="0.25">
      <c r="A729" s="67"/>
      <c r="B729" s="67"/>
      <c r="C729" s="67"/>
      <c r="D729" s="67"/>
      <c r="E729" s="68"/>
    </row>
    <row r="730" spans="1:5" x14ac:dyDescent="0.25">
      <c r="A730" s="67"/>
      <c r="B730" s="67"/>
      <c r="C730" s="67"/>
      <c r="D730" s="67"/>
      <c r="E730" s="68"/>
    </row>
    <row r="731" spans="1:5" x14ac:dyDescent="0.25">
      <c r="A731" s="67"/>
      <c r="B731" s="67"/>
      <c r="C731" s="67"/>
      <c r="D731" s="67"/>
      <c r="E731" s="70"/>
    </row>
    <row r="732" spans="1:5" x14ac:dyDescent="0.25">
      <c r="A732" s="67"/>
      <c r="B732" s="67"/>
      <c r="C732" s="67"/>
      <c r="D732" s="67"/>
      <c r="E732" s="70"/>
    </row>
    <row r="733" spans="1:5" x14ac:dyDescent="0.25">
      <c r="A733" s="67"/>
      <c r="B733" s="67"/>
      <c r="C733" s="67"/>
      <c r="D733" s="67"/>
      <c r="E733" s="70"/>
    </row>
    <row r="734" spans="1:5" x14ac:dyDescent="0.25">
      <c r="A734" s="67"/>
      <c r="B734" s="67"/>
      <c r="C734" s="67"/>
      <c r="D734" s="67"/>
      <c r="E734" s="70"/>
    </row>
    <row r="735" spans="1:5" x14ac:dyDescent="0.25">
      <c r="A735" s="67"/>
      <c r="B735" s="67"/>
      <c r="C735" s="67"/>
      <c r="D735" s="67"/>
      <c r="E735" s="70"/>
    </row>
    <row r="736" spans="1:5" x14ac:dyDescent="0.25">
      <c r="A736" s="67"/>
      <c r="B736" s="67"/>
      <c r="C736" s="67"/>
      <c r="D736" s="67"/>
      <c r="E736" s="70"/>
    </row>
    <row r="737" spans="1:5" x14ac:dyDescent="0.25">
      <c r="A737" s="67"/>
      <c r="B737" s="67"/>
      <c r="C737" s="67"/>
      <c r="D737" s="67"/>
      <c r="E737" s="70"/>
    </row>
    <row r="738" spans="1:5" x14ac:dyDescent="0.25">
      <c r="A738" s="67"/>
      <c r="B738" s="67"/>
      <c r="C738" s="67"/>
      <c r="D738" s="67"/>
      <c r="E738" s="70"/>
    </row>
    <row r="739" spans="1:5" x14ac:dyDescent="0.25">
      <c r="A739" s="67"/>
      <c r="B739" s="67"/>
      <c r="C739" s="67"/>
      <c r="D739" s="67"/>
      <c r="E739" s="70"/>
    </row>
    <row r="740" spans="1:5" x14ac:dyDescent="0.25">
      <c r="A740" s="67"/>
      <c r="B740" s="67"/>
      <c r="C740" s="67"/>
      <c r="D740" s="67"/>
      <c r="E740" s="70"/>
    </row>
    <row r="741" spans="1:5" x14ac:dyDescent="0.25">
      <c r="A741" s="67"/>
      <c r="B741" s="67"/>
      <c r="C741" s="67"/>
      <c r="D741" s="67"/>
      <c r="E741" s="70"/>
    </row>
    <row r="742" spans="1:5" x14ac:dyDescent="0.25">
      <c r="A742" s="67"/>
      <c r="B742" s="67"/>
      <c r="C742" s="67"/>
      <c r="D742" s="67"/>
      <c r="E742" s="70"/>
    </row>
    <row r="743" spans="1:5" x14ac:dyDescent="0.25">
      <c r="A743" s="67"/>
      <c r="B743" s="67"/>
      <c r="C743" s="67"/>
      <c r="D743" s="67"/>
      <c r="E743" s="70"/>
    </row>
    <row r="744" spans="1:5" x14ac:dyDescent="0.25">
      <c r="A744" s="67"/>
      <c r="B744" s="67"/>
      <c r="C744" s="67"/>
      <c r="D744" s="67"/>
      <c r="E744" s="70"/>
    </row>
    <row r="745" spans="1:5" x14ac:dyDescent="0.25">
      <c r="A745" s="67"/>
      <c r="B745" s="67"/>
      <c r="C745" s="67"/>
      <c r="D745" s="67"/>
      <c r="E745" s="70"/>
    </row>
    <row r="746" spans="1:5" x14ac:dyDescent="0.25">
      <c r="A746" s="67"/>
      <c r="B746" s="67"/>
      <c r="C746" s="67"/>
      <c r="D746" s="67"/>
      <c r="E746" s="70"/>
    </row>
    <row r="747" spans="1:5" x14ac:dyDescent="0.25">
      <c r="A747" s="67"/>
      <c r="B747" s="67"/>
      <c r="C747" s="67"/>
      <c r="D747" s="67"/>
      <c r="E747" s="70"/>
    </row>
    <row r="748" spans="1:5" x14ac:dyDescent="0.25">
      <c r="A748" s="67"/>
      <c r="B748" s="67"/>
      <c r="C748" s="67"/>
      <c r="D748" s="67"/>
      <c r="E748" s="70"/>
    </row>
    <row r="749" spans="1:5" x14ac:dyDescent="0.25">
      <c r="A749" s="67"/>
      <c r="B749" s="67"/>
      <c r="C749" s="67"/>
      <c r="D749" s="67"/>
      <c r="E749" s="70"/>
    </row>
    <row r="750" spans="1:5" x14ac:dyDescent="0.25">
      <c r="A750" s="67"/>
      <c r="B750" s="67"/>
      <c r="C750" s="67"/>
      <c r="D750" s="67"/>
      <c r="E750" s="70"/>
    </row>
    <row r="751" spans="1:5" x14ac:dyDescent="0.25">
      <c r="A751" s="67"/>
      <c r="B751" s="67"/>
      <c r="C751" s="67"/>
      <c r="D751" s="67"/>
      <c r="E751" s="70"/>
    </row>
    <row r="752" spans="1:5" x14ac:dyDescent="0.25">
      <c r="A752" s="67"/>
      <c r="B752" s="67"/>
      <c r="C752" s="67"/>
      <c r="D752" s="67"/>
      <c r="E752" s="70"/>
    </row>
    <row r="753" spans="1:5" x14ac:dyDescent="0.25">
      <c r="A753" s="67"/>
      <c r="B753" s="67"/>
      <c r="C753" s="67"/>
      <c r="D753" s="67"/>
      <c r="E753" s="70"/>
    </row>
    <row r="754" spans="1:5" x14ac:dyDescent="0.25">
      <c r="A754" s="67"/>
      <c r="B754" s="67"/>
      <c r="C754" s="67"/>
      <c r="D754" s="67"/>
      <c r="E754" s="70"/>
    </row>
    <row r="755" spans="1:5" x14ac:dyDescent="0.25">
      <c r="A755" s="67"/>
      <c r="B755" s="67"/>
      <c r="C755" s="67"/>
      <c r="D755" s="67"/>
      <c r="E755" s="70"/>
    </row>
    <row r="756" spans="1:5" x14ac:dyDescent="0.25">
      <c r="A756" s="67"/>
      <c r="B756" s="67"/>
      <c r="C756" s="67"/>
      <c r="D756" s="67"/>
      <c r="E756" s="70"/>
    </row>
    <row r="757" spans="1:5" x14ac:dyDescent="0.25">
      <c r="A757" s="67"/>
      <c r="B757" s="67"/>
      <c r="C757" s="67"/>
      <c r="D757" s="67"/>
      <c r="E757" s="70"/>
    </row>
    <row r="758" spans="1:5" x14ac:dyDescent="0.25">
      <c r="A758" s="67"/>
      <c r="B758" s="67"/>
      <c r="C758" s="67"/>
      <c r="D758" s="67"/>
      <c r="E758" s="70"/>
    </row>
    <row r="759" spans="1:5" x14ac:dyDescent="0.25">
      <c r="A759" s="67"/>
      <c r="B759" s="67"/>
      <c r="C759" s="67"/>
      <c r="D759" s="67"/>
      <c r="E759" s="70"/>
    </row>
    <row r="760" spans="1:5" x14ac:dyDescent="0.25">
      <c r="A760" s="69"/>
      <c r="B760" s="69"/>
      <c r="C760" s="69"/>
      <c r="D760" s="69"/>
      <c r="E760" s="70"/>
    </row>
    <row r="761" spans="1:5" x14ac:dyDescent="0.25">
      <c r="A761" s="69"/>
      <c r="B761" s="69"/>
      <c r="C761" s="69"/>
      <c r="D761" s="69"/>
      <c r="E761" s="70"/>
    </row>
    <row r="762" spans="1:5" x14ac:dyDescent="0.25">
      <c r="A762" s="69"/>
      <c r="B762" s="69"/>
      <c r="C762" s="69"/>
      <c r="D762" s="69"/>
      <c r="E762" s="70"/>
    </row>
    <row r="763" spans="1:5" x14ac:dyDescent="0.25">
      <c r="A763" s="69"/>
      <c r="B763" s="69"/>
      <c r="C763" s="69"/>
      <c r="D763" s="69"/>
      <c r="E763" s="70"/>
    </row>
    <row r="764" spans="1:5" x14ac:dyDescent="0.25">
      <c r="A764" s="69"/>
      <c r="B764" s="69"/>
      <c r="C764" s="69"/>
      <c r="D764" s="69"/>
      <c r="E764" s="70"/>
    </row>
    <row r="765" spans="1:5" x14ac:dyDescent="0.25">
      <c r="A765" s="69"/>
      <c r="B765" s="69"/>
      <c r="C765" s="69"/>
      <c r="D765" s="69"/>
      <c r="E765" s="70"/>
    </row>
    <row r="766" spans="1:5" x14ac:dyDescent="0.25">
      <c r="A766" s="69"/>
      <c r="B766" s="69"/>
      <c r="C766" s="69"/>
      <c r="D766" s="69"/>
      <c r="E766" s="70"/>
    </row>
    <row r="767" spans="1:5" x14ac:dyDescent="0.25">
      <c r="A767" s="69"/>
      <c r="B767" s="69"/>
      <c r="C767" s="69"/>
      <c r="D767" s="69"/>
      <c r="E767" s="70"/>
    </row>
    <row r="768" spans="1:5" x14ac:dyDescent="0.25">
      <c r="A768" s="69"/>
      <c r="B768" s="69"/>
      <c r="C768" s="69"/>
      <c r="D768" s="69"/>
      <c r="E768" s="70"/>
    </row>
    <row r="769" spans="1:5" x14ac:dyDescent="0.25">
      <c r="A769" s="69"/>
      <c r="B769" s="69"/>
      <c r="C769" s="69"/>
      <c r="D769" s="69"/>
      <c r="E769" s="70"/>
    </row>
    <row r="770" spans="1:5" x14ac:dyDescent="0.25">
      <c r="A770" s="69"/>
      <c r="B770" s="69"/>
      <c r="C770" s="69"/>
      <c r="D770" s="69"/>
      <c r="E770" s="70"/>
    </row>
    <row r="771" spans="1:5" x14ac:dyDescent="0.25">
      <c r="A771" s="69"/>
      <c r="B771" s="69"/>
      <c r="C771" s="69"/>
      <c r="D771" s="69"/>
      <c r="E771" s="70"/>
    </row>
    <row r="772" spans="1:5" x14ac:dyDescent="0.25">
      <c r="A772" s="69"/>
      <c r="B772" s="69"/>
      <c r="C772" s="69"/>
      <c r="D772" s="69"/>
      <c r="E772" s="70"/>
    </row>
    <row r="773" spans="1:5" x14ac:dyDescent="0.25">
      <c r="A773" s="69"/>
      <c r="B773" s="69"/>
      <c r="C773" s="69"/>
      <c r="D773" s="69"/>
      <c r="E773" s="70"/>
    </row>
    <row r="774" spans="1:5" x14ac:dyDescent="0.25">
      <c r="A774" s="69"/>
      <c r="B774" s="69"/>
      <c r="C774" s="69"/>
      <c r="D774" s="69"/>
      <c r="E774" s="70"/>
    </row>
    <row r="775" spans="1:5" x14ac:dyDescent="0.25">
      <c r="A775" s="69"/>
      <c r="B775" s="69"/>
      <c r="C775" s="69"/>
      <c r="D775" s="69"/>
      <c r="E775" s="70"/>
    </row>
    <row r="776" spans="1:5" x14ac:dyDescent="0.25">
      <c r="A776" s="69"/>
      <c r="B776" s="69"/>
      <c r="C776" s="69"/>
      <c r="D776" s="69"/>
      <c r="E776" s="70"/>
    </row>
    <row r="777" spans="1:5" x14ac:dyDescent="0.25">
      <c r="A777" s="69"/>
      <c r="B777" s="69"/>
      <c r="C777" s="69"/>
      <c r="D777" s="69"/>
      <c r="E777" s="70"/>
    </row>
    <row r="778" spans="1:5" x14ac:dyDescent="0.25">
      <c r="A778" s="69"/>
      <c r="B778" s="69"/>
      <c r="C778" s="69"/>
      <c r="D778" s="69"/>
      <c r="E778" s="70"/>
    </row>
    <row r="779" spans="1:5" x14ac:dyDescent="0.25">
      <c r="A779" s="69"/>
      <c r="B779" s="69"/>
      <c r="C779" s="69"/>
      <c r="D779" s="69"/>
      <c r="E779" s="70"/>
    </row>
    <row r="780" spans="1:5" x14ac:dyDescent="0.25">
      <c r="A780" s="69"/>
      <c r="B780" s="69"/>
      <c r="C780" s="69"/>
      <c r="D780" s="69"/>
      <c r="E780" s="70"/>
    </row>
    <row r="781" spans="1:5" x14ac:dyDescent="0.25">
      <c r="A781" s="69"/>
      <c r="B781" s="69"/>
      <c r="C781" s="69"/>
      <c r="D781" s="69"/>
      <c r="E781" s="70"/>
    </row>
    <row r="782" spans="1:5" x14ac:dyDescent="0.25">
      <c r="A782" s="69"/>
      <c r="B782" s="69"/>
      <c r="C782" s="69"/>
      <c r="D782" s="69"/>
      <c r="E782" s="70"/>
    </row>
    <row r="783" spans="1:5" x14ac:dyDescent="0.25">
      <c r="A783" s="69"/>
      <c r="B783" s="69"/>
      <c r="C783" s="69"/>
      <c r="D783" s="69"/>
      <c r="E783" s="70"/>
    </row>
    <row r="784" spans="1:5" x14ac:dyDescent="0.25">
      <c r="A784" s="69"/>
      <c r="B784" s="69"/>
      <c r="C784" s="69"/>
      <c r="D784" s="69"/>
      <c r="E784" s="70"/>
    </row>
    <row r="785" spans="1:5" x14ac:dyDescent="0.25">
      <c r="A785" s="69"/>
      <c r="B785" s="69"/>
      <c r="C785" s="69"/>
      <c r="D785" s="69"/>
      <c r="E785" s="70"/>
    </row>
    <row r="786" spans="1:5" x14ac:dyDescent="0.25">
      <c r="A786" s="69"/>
      <c r="B786" s="69"/>
      <c r="C786" s="69"/>
      <c r="D786" s="69"/>
      <c r="E786" s="70"/>
    </row>
    <row r="787" spans="1:5" x14ac:dyDescent="0.25">
      <c r="A787" s="69"/>
      <c r="B787" s="69"/>
      <c r="C787" s="69"/>
      <c r="D787" s="69"/>
      <c r="E787" s="70"/>
    </row>
    <row r="788" spans="1:5" x14ac:dyDescent="0.25">
      <c r="A788" s="69"/>
      <c r="B788" s="69"/>
      <c r="C788" s="69"/>
      <c r="D788" s="69"/>
      <c r="E788" s="70"/>
    </row>
    <row r="789" spans="1:5" x14ac:dyDescent="0.25">
      <c r="A789" s="69"/>
      <c r="B789" s="69"/>
      <c r="C789" s="69"/>
      <c r="D789" s="69"/>
      <c r="E789" s="70"/>
    </row>
    <row r="790" spans="1:5" x14ac:dyDescent="0.25">
      <c r="A790" s="69"/>
      <c r="B790" s="69"/>
      <c r="C790" s="69"/>
      <c r="D790" s="69"/>
    </row>
    <row r="791" spans="1:5" x14ac:dyDescent="0.25">
      <c r="A791" s="69"/>
      <c r="B791" s="69"/>
      <c r="C791" s="69"/>
      <c r="D791" s="69"/>
    </row>
    <row r="792" spans="1:5" x14ac:dyDescent="0.25">
      <c r="A792" s="69"/>
      <c r="B792" s="69"/>
      <c r="C792" s="69"/>
      <c r="D792" s="69"/>
    </row>
    <row r="793" spans="1:5" x14ac:dyDescent="0.25">
      <c r="A793" s="69"/>
      <c r="B793" s="69"/>
      <c r="C793" s="69"/>
      <c r="D793" s="69"/>
    </row>
    <row r="794" spans="1:5" x14ac:dyDescent="0.25">
      <c r="A794" s="69"/>
      <c r="B794" s="69"/>
      <c r="C794" s="69"/>
      <c r="D794" s="69"/>
    </row>
    <row r="795" spans="1:5" x14ac:dyDescent="0.25">
      <c r="A795" s="69"/>
      <c r="B795" s="69"/>
      <c r="C795" s="69"/>
      <c r="D795" s="69"/>
    </row>
    <row r="796" spans="1:5" x14ac:dyDescent="0.25">
      <c r="A796" s="69"/>
      <c r="B796" s="69"/>
      <c r="C796" s="69"/>
      <c r="D796" s="69"/>
    </row>
    <row r="797" spans="1:5" x14ac:dyDescent="0.25">
      <c r="A797" s="69"/>
      <c r="B797" s="69"/>
      <c r="C797" s="69"/>
      <c r="D797" s="69"/>
    </row>
    <row r="798" spans="1:5" x14ac:dyDescent="0.25">
      <c r="A798" s="69"/>
      <c r="B798" s="69"/>
      <c r="C798" s="69"/>
      <c r="D798" s="69"/>
    </row>
    <row r="799" spans="1:5" x14ac:dyDescent="0.25">
      <c r="A799" s="69"/>
      <c r="B799" s="69"/>
      <c r="C799" s="69"/>
      <c r="D799" s="69"/>
    </row>
    <row r="800" spans="1:5" x14ac:dyDescent="0.25">
      <c r="A800" s="69"/>
      <c r="B800" s="69"/>
      <c r="C800" s="69"/>
      <c r="D800" s="69"/>
    </row>
    <row r="801" spans="1:4" x14ac:dyDescent="0.25">
      <c r="A801" s="69"/>
      <c r="B801" s="69"/>
      <c r="C801" s="69"/>
      <c r="D801" s="69"/>
    </row>
    <row r="802" spans="1:4" x14ac:dyDescent="0.25">
      <c r="A802" s="69"/>
      <c r="B802" s="69"/>
      <c r="C802" s="69"/>
      <c r="D802" s="69"/>
    </row>
    <row r="803" spans="1:4" x14ac:dyDescent="0.25">
      <c r="A803" s="69"/>
      <c r="B803" s="69"/>
      <c r="C803" s="69"/>
      <c r="D803" s="69"/>
    </row>
    <row r="804" spans="1:4" x14ac:dyDescent="0.25">
      <c r="A804" s="69"/>
      <c r="B804" s="69"/>
      <c r="C804" s="69"/>
      <c r="D804" s="69"/>
    </row>
    <row r="805" spans="1:4" x14ac:dyDescent="0.25">
      <c r="A805" s="69"/>
      <c r="B805" s="69"/>
      <c r="C805" s="69"/>
      <c r="D805" s="69"/>
    </row>
    <row r="806" spans="1:4" x14ac:dyDescent="0.25">
      <c r="A806" s="69"/>
      <c r="B806" s="69"/>
      <c r="C806" s="69"/>
      <c r="D806" s="69"/>
    </row>
    <row r="807" spans="1:4" x14ac:dyDescent="0.25">
      <c r="A807" s="69"/>
      <c r="B807" s="69"/>
      <c r="C807" s="69"/>
      <c r="D807" s="69"/>
    </row>
    <row r="808" spans="1:4" x14ac:dyDescent="0.25">
      <c r="A808" s="69"/>
      <c r="B808" s="69"/>
      <c r="C808" s="69"/>
      <c r="D808" s="69"/>
    </row>
    <row r="809" spans="1:4" x14ac:dyDescent="0.25">
      <c r="A809" s="69"/>
      <c r="B809" s="69"/>
      <c r="C809" s="69"/>
      <c r="D809" s="69"/>
    </row>
    <row r="810" spans="1:4" x14ac:dyDescent="0.25">
      <c r="A810" s="69"/>
      <c r="B810" s="69"/>
      <c r="C810" s="69"/>
      <c r="D810" s="69"/>
    </row>
    <row r="811" spans="1:4" x14ac:dyDescent="0.25">
      <c r="A811" s="69"/>
      <c r="B811" s="69"/>
      <c r="C811" s="69"/>
      <c r="D811" s="69"/>
    </row>
    <row r="812" spans="1:4" x14ac:dyDescent="0.25">
      <c r="A812" s="69"/>
      <c r="B812" s="69"/>
      <c r="C812" s="69"/>
      <c r="D812" s="69"/>
    </row>
    <row r="813" spans="1:4" x14ac:dyDescent="0.25">
      <c r="A813" s="69"/>
      <c r="B813" s="69"/>
      <c r="C813" s="69"/>
      <c r="D813" s="69"/>
    </row>
    <row r="814" spans="1:4" x14ac:dyDescent="0.25">
      <c r="A814" s="69"/>
      <c r="B814" s="69"/>
      <c r="C814" s="69"/>
      <c r="D814" s="69"/>
    </row>
    <row r="815" spans="1:4" x14ac:dyDescent="0.25">
      <c r="A815" s="69"/>
      <c r="B815" s="69"/>
      <c r="C815" s="69"/>
      <c r="D815" s="69"/>
    </row>
    <row r="816" spans="1:4" x14ac:dyDescent="0.25">
      <c r="A816" s="69"/>
      <c r="B816" s="69"/>
      <c r="C816" s="69"/>
      <c r="D816" s="69"/>
    </row>
    <row r="817" spans="1:4" x14ac:dyDescent="0.25">
      <c r="A817" s="69"/>
      <c r="B817" s="69"/>
      <c r="C817" s="69"/>
      <c r="D817" s="69"/>
    </row>
    <row r="818" spans="1:4" x14ac:dyDescent="0.25">
      <c r="A818" s="69"/>
      <c r="B818" s="69"/>
      <c r="C818" s="69"/>
      <c r="D818" s="69"/>
    </row>
    <row r="819" spans="1:4" x14ac:dyDescent="0.25">
      <c r="A819" s="60"/>
      <c r="B819" s="60"/>
      <c r="C819" s="60"/>
      <c r="D819" s="60"/>
    </row>
  </sheetData>
  <autoFilter ref="A6:F203"/>
  <sortState ref="A6:F203">
    <sortCondition ref="B6"/>
    <sortCondition ref="C6"/>
    <sortCondition ref="D6"/>
  </sortState>
  <mergeCells count="1">
    <mergeCell ref="A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>
      <selection activeCell="A13" sqref="A13:C30"/>
    </sheetView>
  </sheetViews>
  <sheetFormatPr defaultRowHeight="15" x14ac:dyDescent="0.25"/>
  <cols>
    <col min="1" max="1" width="79.5703125" customWidth="1"/>
    <col min="2" max="2" width="38.5703125" customWidth="1"/>
    <col min="3" max="3" width="20" customWidth="1"/>
  </cols>
  <sheetData>
    <row r="1" spans="1:3" x14ac:dyDescent="0.25">
      <c r="A1" s="1"/>
      <c r="B1" s="2"/>
      <c r="C1" s="1" t="s">
        <v>305</v>
      </c>
    </row>
    <row r="2" spans="1:3" x14ac:dyDescent="0.25">
      <c r="A2" s="3"/>
      <c r="B2" s="4"/>
      <c r="C2" s="4"/>
    </row>
    <row r="3" spans="1:3" x14ac:dyDescent="0.25">
      <c r="A3" s="367"/>
      <c r="B3" s="367"/>
      <c r="C3" s="5"/>
    </row>
    <row r="4" spans="1:3" x14ac:dyDescent="0.25">
      <c r="A4" s="6"/>
      <c r="B4" s="6"/>
      <c r="C4" s="5"/>
    </row>
    <row r="5" spans="1:3" ht="15.75" x14ac:dyDescent="0.25">
      <c r="A5" s="368" t="s">
        <v>20</v>
      </c>
      <c r="B5" s="368"/>
      <c r="C5" s="368"/>
    </row>
    <row r="6" spans="1:3" ht="15.75" x14ac:dyDescent="0.25">
      <c r="A6" s="368"/>
      <c r="B6" s="368"/>
      <c r="C6" s="5"/>
    </row>
    <row r="7" spans="1:3" ht="16.5" thickBot="1" x14ac:dyDescent="0.3">
      <c r="A7" s="7"/>
      <c r="B7" s="7"/>
      <c r="C7" s="21"/>
    </row>
    <row r="8" spans="1:3" ht="15.75" x14ac:dyDescent="0.25">
      <c r="A8" s="8" t="s">
        <v>1</v>
      </c>
      <c r="B8" s="9" t="s">
        <v>2</v>
      </c>
      <c r="C8" s="365" t="s">
        <v>304</v>
      </c>
    </row>
    <row r="9" spans="1:3" ht="16.5" thickBot="1" x14ac:dyDescent="0.3">
      <c r="A9" s="10" t="s">
        <v>3</v>
      </c>
      <c r="B9" s="11" t="s">
        <v>3</v>
      </c>
      <c r="C9" s="366"/>
    </row>
    <row r="10" spans="1:3" x14ac:dyDescent="0.25">
      <c r="A10" s="12" t="s">
        <v>4</v>
      </c>
      <c r="B10" s="13"/>
      <c r="C10" s="14"/>
    </row>
    <row r="11" spans="1:3" ht="15.75" x14ac:dyDescent="0.25">
      <c r="A11" s="12" t="s">
        <v>5</v>
      </c>
      <c r="B11" s="156" t="s">
        <v>294</v>
      </c>
      <c r="C11" s="190">
        <v>0</v>
      </c>
    </row>
    <row r="12" spans="1:3" x14ac:dyDescent="0.25">
      <c r="A12" s="12"/>
      <c r="B12" s="156"/>
      <c r="C12" s="191"/>
    </row>
    <row r="13" spans="1:3" x14ac:dyDescent="0.25">
      <c r="A13" s="194" t="s">
        <v>6</v>
      </c>
      <c r="B13" s="156" t="s">
        <v>303</v>
      </c>
      <c r="C13" s="192">
        <f>C19-C15</f>
        <v>0</v>
      </c>
    </row>
    <row r="14" spans="1:3" x14ac:dyDescent="0.25">
      <c r="A14" s="157" t="s">
        <v>7</v>
      </c>
      <c r="B14" s="157" t="s">
        <v>295</v>
      </c>
      <c r="C14" s="160">
        <f t="shared" ref="C14:C15" si="0">C15</f>
        <v>538338.47</v>
      </c>
    </row>
    <row r="15" spans="1:3" x14ac:dyDescent="0.25">
      <c r="A15" s="157" t="s">
        <v>8</v>
      </c>
      <c r="B15" s="157" t="s">
        <v>296</v>
      </c>
      <c r="C15" s="161">
        <f t="shared" si="0"/>
        <v>538338.47</v>
      </c>
    </row>
    <row r="16" spans="1:3" x14ac:dyDescent="0.25">
      <c r="A16" s="195" t="s">
        <v>9</v>
      </c>
      <c r="B16" s="157" t="s">
        <v>297</v>
      </c>
      <c r="C16" s="161">
        <f>C17</f>
        <v>538338.47</v>
      </c>
    </row>
    <row r="17" spans="1:3" x14ac:dyDescent="0.25">
      <c r="A17" s="195" t="s">
        <v>10</v>
      </c>
      <c r="B17" s="157" t="s">
        <v>298</v>
      </c>
      <c r="C17" s="161">
        <f>C18</f>
        <v>538338.47</v>
      </c>
    </row>
    <row r="18" spans="1:3" x14ac:dyDescent="0.25">
      <c r="A18" s="157" t="s">
        <v>11</v>
      </c>
      <c r="B18" s="157" t="s">
        <v>299</v>
      </c>
      <c r="C18" s="161">
        <f>C21</f>
        <v>538338.47</v>
      </c>
    </row>
    <row r="19" spans="1:3" x14ac:dyDescent="0.25">
      <c r="A19" s="157" t="s">
        <v>12</v>
      </c>
      <c r="B19" s="157" t="s">
        <v>300</v>
      </c>
      <c r="C19" s="160">
        <f t="shared" ref="C19:C20" si="1">C20</f>
        <v>538338.47</v>
      </c>
    </row>
    <row r="20" spans="1:3" x14ac:dyDescent="0.25">
      <c r="A20" s="195" t="s">
        <v>13</v>
      </c>
      <c r="B20" s="157" t="s">
        <v>301</v>
      </c>
      <c r="C20" s="161">
        <f t="shared" si="1"/>
        <v>538338.47</v>
      </c>
    </row>
    <row r="21" spans="1:3" x14ac:dyDescent="0.25">
      <c r="A21" s="195" t="s">
        <v>14</v>
      </c>
      <c r="B21" s="157" t="s">
        <v>302</v>
      </c>
      <c r="C21" s="161">
        <v>538338.47</v>
      </c>
    </row>
    <row r="22" spans="1:3" x14ac:dyDescent="0.25">
      <c r="A22" s="196" t="s">
        <v>280</v>
      </c>
      <c r="B22" s="158" t="s">
        <v>281</v>
      </c>
      <c r="C22" s="160">
        <v>0</v>
      </c>
    </row>
    <row r="23" spans="1:3" x14ac:dyDescent="0.25">
      <c r="A23" s="196" t="s">
        <v>282</v>
      </c>
      <c r="B23" s="196" t="s">
        <v>283</v>
      </c>
      <c r="C23" s="161">
        <v>650.20000000000005</v>
      </c>
    </row>
    <row r="24" spans="1:3" ht="30.75" customHeight="1" x14ac:dyDescent="0.25">
      <c r="A24" s="197" t="s">
        <v>282</v>
      </c>
      <c r="B24" s="197" t="s">
        <v>283</v>
      </c>
      <c r="C24" s="193">
        <f t="shared" ref="C24" si="2">C25</f>
        <v>650.20000000000005</v>
      </c>
    </row>
    <row r="25" spans="1:3" ht="29.25" customHeight="1" x14ac:dyDescent="0.25">
      <c r="A25" s="197" t="s">
        <v>15</v>
      </c>
      <c r="B25" s="197" t="s">
        <v>284</v>
      </c>
      <c r="C25" s="193">
        <v>650.20000000000005</v>
      </c>
    </row>
    <row r="26" spans="1:3" ht="61.5" customHeight="1" x14ac:dyDescent="0.25">
      <c r="A26" s="198" t="s">
        <v>16</v>
      </c>
      <c r="B26" s="197" t="s">
        <v>293</v>
      </c>
      <c r="C26" s="193">
        <v>650.20000000000005</v>
      </c>
    </row>
    <row r="27" spans="1:3" ht="65.25" customHeight="1" x14ac:dyDescent="0.25">
      <c r="A27" s="198" t="s">
        <v>291</v>
      </c>
      <c r="B27" s="197" t="s">
        <v>285</v>
      </c>
      <c r="C27" s="193">
        <v>650.20000000000005</v>
      </c>
    </row>
    <row r="28" spans="1:3" x14ac:dyDescent="0.25">
      <c r="A28" s="197" t="s">
        <v>286</v>
      </c>
      <c r="B28" s="159" t="s">
        <v>287</v>
      </c>
      <c r="C28" s="193">
        <f t="shared" ref="C28:C29" si="3">C29</f>
        <v>650.20000000000005</v>
      </c>
    </row>
    <row r="29" spans="1:3" ht="45.75" customHeight="1" x14ac:dyDescent="0.25">
      <c r="A29" s="199" t="s">
        <v>288</v>
      </c>
      <c r="B29" s="159" t="s">
        <v>289</v>
      </c>
      <c r="C29" s="193">
        <f t="shared" si="3"/>
        <v>650.20000000000005</v>
      </c>
    </row>
    <row r="30" spans="1:3" ht="45.75" customHeight="1" x14ac:dyDescent="0.25">
      <c r="A30" s="199" t="s">
        <v>292</v>
      </c>
      <c r="B30" s="159" t="s">
        <v>290</v>
      </c>
      <c r="C30" s="193">
        <v>650.20000000000005</v>
      </c>
    </row>
    <row r="31" spans="1:3" ht="45.75" customHeight="1" x14ac:dyDescent="0.25">
      <c r="A31" s="155"/>
      <c r="B31" s="154"/>
      <c r="C31" s="17"/>
    </row>
    <row r="32" spans="1:3" x14ac:dyDescent="0.25">
      <c r="A32" s="155"/>
      <c r="B32" s="154"/>
      <c r="C32" s="17"/>
    </row>
    <row r="33" spans="1:3" ht="15.75" x14ac:dyDescent="0.25">
      <c r="A33" s="18" t="s">
        <v>17</v>
      </c>
      <c r="B33" s="6"/>
      <c r="C33" s="15"/>
    </row>
    <row r="34" spans="1:3" ht="15.75" x14ac:dyDescent="0.25">
      <c r="A34" s="19" t="s">
        <v>18</v>
      </c>
      <c r="B34" s="20"/>
      <c r="C34" s="5"/>
    </row>
    <row r="35" spans="1:3" ht="15.75" x14ac:dyDescent="0.25">
      <c r="A35" s="5"/>
      <c r="B35" s="5"/>
      <c r="C35" s="20" t="s">
        <v>19</v>
      </c>
    </row>
  </sheetData>
  <mergeCells count="4">
    <mergeCell ref="C8:C9"/>
    <mergeCell ref="A3:B3"/>
    <mergeCell ref="A5:C5"/>
    <mergeCell ref="A6:B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1"/>
  <sheetViews>
    <sheetView workbookViewId="0">
      <pane xSplit="1" ySplit="6" topLeftCell="B199" activePane="bottomRight" state="frozen"/>
      <selection pane="topRight" activeCell="B1" sqref="B1"/>
      <selection pane="bottomLeft" activeCell="A7" sqref="A7"/>
      <selection pane="bottomRight" activeCell="A207" sqref="A207:F208"/>
    </sheetView>
  </sheetViews>
  <sheetFormatPr defaultRowHeight="15" x14ac:dyDescent="0.25"/>
  <cols>
    <col min="1" max="1" width="74.28515625" customWidth="1"/>
    <col min="2" max="2" width="7.5703125" customWidth="1"/>
    <col min="3" max="3" width="7.42578125" customWidth="1"/>
    <col min="4" max="4" width="19" customWidth="1"/>
    <col min="6" max="6" width="14.140625" customWidth="1"/>
    <col min="7" max="8" width="10" bestFit="1" customWidth="1"/>
  </cols>
  <sheetData>
    <row r="1" spans="1:6" x14ac:dyDescent="0.25">
      <c r="A1" s="54"/>
      <c r="B1" s="54"/>
      <c r="C1" s="54"/>
      <c r="D1" s="54"/>
      <c r="E1" s="54"/>
      <c r="F1" s="132" t="s">
        <v>309</v>
      </c>
    </row>
    <row r="2" spans="1:6" x14ac:dyDescent="0.25">
      <c r="A2" s="55"/>
      <c r="B2" s="55"/>
      <c r="C2" s="55"/>
      <c r="D2" s="56"/>
      <c r="E2" s="56"/>
    </row>
    <row r="3" spans="1:6" x14ac:dyDescent="0.25">
      <c r="A3" s="57"/>
      <c r="B3" s="57"/>
      <c r="C3" s="57"/>
      <c r="D3" s="57"/>
      <c r="E3" s="57"/>
    </row>
    <row r="4" spans="1:6" ht="55.5" customHeight="1" x14ac:dyDescent="0.25">
      <c r="A4" s="364" t="s">
        <v>51</v>
      </c>
      <c r="B4" s="364"/>
      <c r="C4" s="364"/>
      <c r="D4" s="364"/>
      <c r="E4" s="364"/>
      <c r="F4" s="364"/>
    </row>
    <row r="5" spans="1:6" ht="15.75" thickBot="1" x14ac:dyDescent="0.3">
      <c r="A5" s="58"/>
      <c r="B5" s="58"/>
      <c r="C5" s="58"/>
      <c r="D5" s="58"/>
      <c r="E5" s="58"/>
      <c r="F5" s="59"/>
    </row>
    <row r="6" spans="1:6" ht="35.25" customHeight="1" thickBot="1" x14ac:dyDescent="0.3">
      <c r="A6" s="92" t="s">
        <v>1</v>
      </c>
      <c r="B6" s="94" t="s">
        <v>52</v>
      </c>
      <c r="C6" s="94" t="s">
        <v>53</v>
      </c>
      <c r="D6" s="94" t="s">
        <v>54</v>
      </c>
      <c r="E6" s="94" t="s">
        <v>55</v>
      </c>
      <c r="F6" s="95" t="s">
        <v>56</v>
      </c>
    </row>
    <row r="7" spans="1:6" ht="35.25" customHeight="1" x14ac:dyDescent="0.25">
      <c r="A7" s="348" t="s">
        <v>222</v>
      </c>
      <c r="B7" s="301" t="s">
        <v>61</v>
      </c>
      <c r="C7" s="301" t="s">
        <v>78</v>
      </c>
      <c r="D7" s="301" t="s">
        <v>99</v>
      </c>
      <c r="E7" s="301" t="s">
        <v>60</v>
      </c>
      <c r="F7" s="349">
        <f>F8+F12+F18+F29+F32+F40+F38</f>
        <v>42804.67</v>
      </c>
    </row>
    <row r="8" spans="1:6" ht="54" customHeight="1" x14ac:dyDescent="0.25">
      <c r="A8" s="220" t="s">
        <v>92</v>
      </c>
      <c r="B8" s="71" t="s">
        <v>61</v>
      </c>
      <c r="C8" s="71" t="s">
        <v>77</v>
      </c>
      <c r="D8" s="71" t="s">
        <v>99</v>
      </c>
      <c r="E8" s="71" t="s">
        <v>60</v>
      </c>
      <c r="F8" s="311">
        <f>F10</f>
        <v>1923</v>
      </c>
    </row>
    <row r="9" spans="1:6" ht="36.75" customHeight="1" x14ac:dyDescent="0.25">
      <c r="A9" s="205" t="s">
        <v>82</v>
      </c>
      <c r="B9" s="61" t="s">
        <v>61</v>
      </c>
      <c r="C9" s="61" t="s">
        <v>77</v>
      </c>
      <c r="D9" s="61" t="s">
        <v>101</v>
      </c>
      <c r="E9" s="61" t="s">
        <v>60</v>
      </c>
      <c r="F9" s="312">
        <f>F10</f>
        <v>1923</v>
      </c>
    </row>
    <row r="10" spans="1:6" x14ac:dyDescent="0.25">
      <c r="A10" s="206" t="s">
        <v>95</v>
      </c>
      <c r="B10" s="61" t="s">
        <v>61</v>
      </c>
      <c r="C10" s="61" t="s">
        <v>77</v>
      </c>
      <c r="D10" s="65" t="s">
        <v>98</v>
      </c>
      <c r="E10" s="61" t="s">
        <v>60</v>
      </c>
      <c r="F10" s="312">
        <f>F11</f>
        <v>1923</v>
      </c>
    </row>
    <row r="11" spans="1:6" ht="63" customHeight="1" x14ac:dyDescent="0.25">
      <c r="A11" s="207" t="s">
        <v>94</v>
      </c>
      <c r="B11" s="61" t="s">
        <v>61</v>
      </c>
      <c r="C11" s="61" t="s">
        <v>77</v>
      </c>
      <c r="D11" s="65" t="s">
        <v>98</v>
      </c>
      <c r="E11" s="61" t="s">
        <v>93</v>
      </c>
      <c r="F11" s="312">
        <v>1923</v>
      </c>
    </row>
    <row r="12" spans="1:6" ht="43.5" customHeight="1" x14ac:dyDescent="0.25">
      <c r="A12" s="205" t="s">
        <v>100</v>
      </c>
      <c r="B12" s="61" t="s">
        <v>61</v>
      </c>
      <c r="C12" s="61" t="s">
        <v>79</v>
      </c>
      <c r="D12" s="61" t="s">
        <v>99</v>
      </c>
      <c r="E12" s="61" t="s">
        <v>60</v>
      </c>
      <c r="F12" s="312">
        <f>F13</f>
        <v>10760</v>
      </c>
    </row>
    <row r="13" spans="1:6" ht="26.25" customHeight="1" x14ac:dyDescent="0.25">
      <c r="A13" s="205" t="s">
        <v>82</v>
      </c>
      <c r="B13" s="61" t="s">
        <v>61</v>
      </c>
      <c r="C13" s="61" t="s">
        <v>79</v>
      </c>
      <c r="D13" s="61" t="s">
        <v>101</v>
      </c>
      <c r="E13" s="61" t="s">
        <v>60</v>
      </c>
      <c r="F13" s="312">
        <f>F14</f>
        <v>10760</v>
      </c>
    </row>
    <row r="14" spans="1:6" x14ac:dyDescent="0.25">
      <c r="A14" s="206" t="s">
        <v>102</v>
      </c>
      <c r="B14" s="61" t="s">
        <v>61</v>
      </c>
      <c r="C14" s="61" t="s">
        <v>79</v>
      </c>
      <c r="D14" s="65" t="s">
        <v>96</v>
      </c>
      <c r="E14" s="61" t="s">
        <v>60</v>
      </c>
      <c r="F14" s="312">
        <f>F15+F16+F17</f>
        <v>10760</v>
      </c>
    </row>
    <row r="15" spans="1:6" ht="67.5" customHeight="1" x14ac:dyDescent="0.25">
      <c r="A15" s="207" t="s">
        <v>94</v>
      </c>
      <c r="B15" s="61" t="s">
        <v>61</v>
      </c>
      <c r="C15" s="61" t="s">
        <v>79</v>
      </c>
      <c r="D15" s="65" t="s">
        <v>96</v>
      </c>
      <c r="E15" s="61" t="s">
        <v>93</v>
      </c>
      <c r="F15" s="312">
        <v>4883</v>
      </c>
    </row>
    <row r="16" spans="1:6" ht="29.25" x14ac:dyDescent="0.25">
      <c r="A16" s="207" t="s">
        <v>103</v>
      </c>
      <c r="B16" s="61" t="s">
        <v>61</v>
      </c>
      <c r="C16" s="61" t="s">
        <v>79</v>
      </c>
      <c r="D16" s="65" t="s">
        <v>96</v>
      </c>
      <c r="E16" s="61" t="s">
        <v>91</v>
      </c>
      <c r="F16" s="312">
        <v>5697</v>
      </c>
    </row>
    <row r="17" spans="1:6" x14ac:dyDescent="0.25">
      <c r="A17" s="207" t="s">
        <v>104</v>
      </c>
      <c r="B17" s="61" t="s">
        <v>61</v>
      </c>
      <c r="C17" s="61" t="s">
        <v>79</v>
      </c>
      <c r="D17" s="65" t="s">
        <v>96</v>
      </c>
      <c r="E17" s="61" t="s">
        <v>97</v>
      </c>
      <c r="F17" s="312">
        <v>180</v>
      </c>
    </row>
    <row r="18" spans="1:6" ht="45" x14ac:dyDescent="0.25">
      <c r="A18" s="220" t="s">
        <v>105</v>
      </c>
      <c r="B18" s="71" t="s">
        <v>61</v>
      </c>
      <c r="C18" s="71" t="s">
        <v>106</v>
      </c>
      <c r="D18" s="71" t="s">
        <v>171</v>
      </c>
      <c r="E18" s="71" t="s">
        <v>60</v>
      </c>
      <c r="F18" s="313">
        <f>F19+F22</f>
        <v>10661.000000000002</v>
      </c>
    </row>
    <row r="19" spans="1:6" ht="30" x14ac:dyDescent="0.25">
      <c r="A19" s="229" t="s">
        <v>321</v>
      </c>
      <c r="B19" s="71" t="s">
        <v>61</v>
      </c>
      <c r="C19" s="71" t="s">
        <v>106</v>
      </c>
      <c r="D19" s="71" t="s">
        <v>135</v>
      </c>
      <c r="E19" s="71" t="s">
        <v>60</v>
      </c>
      <c r="F19" s="313" t="str">
        <f>F20</f>
        <v>255,7</v>
      </c>
    </row>
    <row r="20" spans="1:6" x14ac:dyDescent="0.25">
      <c r="A20" s="205" t="s">
        <v>174</v>
      </c>
      <c r="B20" s="61" t="s">
        <v>61</v>
      </c>
      <c r="C20" s="61" t="s">
        <v>106</v>
      </c>
      <c r="D20" s="61" t="s">
        <v>172</v>
      </c>
      <c r="E20" s="61" t="s">
        <v>60</v>
      </c>
      <c r="F20" s="314" t="str">
        <f>F21</f>
        <v>255,7</v>
      </c>
    </row>
    <row r="21" spans="1:6" ht="57.75" x14ac:dyDescent="0.25">
      <c r="A21" s="207" t="s">
        <v>94</v>
      </c>
      <c r="B21" s="61" t="s">
        <v>61</v>
      </c>
      <c r="C21" s="61" t="s">
        <v>106</v>
      </c>
      <c r="D21" s="61" t="s">
        <v>172</v>
      </c>
      <c r="E21" s="61" t="s">
        <v>93</v>
      </c>
      <c r="F21" s="314" t="s">
        <v>175</v>
      </c>
    </row>
    <row r="22" spans="1:6" x14ac:dyDescent="0.25">
      <c r="A22" s="205" t="s">
        <v>82</v>
      </c>
      <c r="B22" s="61" t="s">
        <v>61</v>
      </c>
      <c r="C22" s="61" t="s">
        <v>106</v>
      </c>
      <c r="D22" s="61" t="s">
        <v>101</v>
      </c>
      <c r="E22" s="61" t="s">
        <v>60</v>
      </c>
      <c r="F22" s="288">
        <f>F23+F27</f>
        <v>10405.300000000001</v>
      </c>
    </row>
    <row r="23" spans="1:6" x14ac:dyDescent="0.25">
      <c r="A23" s="206" t="s">
        <v>102</v>
      </c>
      <c r="B23" s="61" t="s">
        <v>61</v>
      </c>
      <c r="C23" s="61" t="s">
        <v>106</v>
      </c>
      <c r="D23" s="65" t="s">
        <v>96</v>
      </c>
      <c r="E23" s="61" t="s">
        <v>60</v>
      </c>
      <c r="F23" s="315">
        <f>F24+F25+F26</f>
        <v>10149.6</v>
      </c>
    </row>
    <row r="24" spans="1:6" ht="57.75" x14ac:dyDescent="0.25">
      <c r="A24" s="207" t="s">
        <v>94</v>
      </c>
      <c r="B24" s="61" t="s">
        <v>61</v>
      </c>
      <c r="C24" s="61" t="s">
        <v>106</v>
      </c>
      <c r="D24" s="65" t="s">
        <v>96</v>
      </c>
      <c r="E24" s="61" t="s">
        <v>93</v>
      </c>
      <c r="F24" s="315">
        <f>Лист7!G18+Лист7!G59+Лист7!G109+Лист7!G179</f>
        <v>6124.4000000000005</v>
      </c>
    </row>
    <row r="25" spans="1:6" ht="29.25" x14ac:dyDescent="0.25">
      <c r="A25" s="207" t="s">
        <v>103</v>
      </c>
      <c r="B25" s="61" t="s">
        <v>61</v>
      </c>
      <c r="C25" s="61" t="s">
        <v>106</v>
      </c>
      <c r="D25" s="65" t="s">
        <v>96</v>
      </c>
      <c r="E25" s="61" t="s">
        <v>91</v>
      </c>
      <c r="F25" s="315">
        <v>3965.2</v>
      </c>
    </row>
    <row r="26" spans="1:6" x14ac:dyDescent="0.25">
      <c r="A26" s="207" t="s">
        <v>104</v>
      </c>
      <c r="B26" s="61" t="s">
        <v>61</v>
      </c>
      <c r="C26" s="61" t="s">
        <v>106</v>
      </c>
      <c r="D26" s="65" t="s">
        <v>96</v>
      </c>
      <c r="E26" s="61" t="s">
        <v>97</v>
      </c>
      <c r="F26" s="315">
        <v>60</v>
      </c>
    </row>
    <row r="27" spans="1:6" ht="29.25" x14ac:dyDescent="0.25">
      <c r="A27" s="98" t="s">
        <v>190</v>
      </c>
      <c r="B27" s="61" t="s">
        <v>61</v>
      </c>
      <c r="C27" s="61" t="s">
        <v>106</v>
      </c>
      <c r="D27" s="65" t="s">
        <v>189</v>
      </c>
      <c r="E27" s="61" t="s">
        <v>60</v>
      </c>
      <c r="F27" s="315">
        <f>F28</f>
        <v>255.7</v>
      </c>
    </row>
    <row r="28" spans="1:6" ht="57.75" x14ac:dyDescent="0.25">
      <c r="A28" s="207" t="s">
        <v>94</v>
      </c>
      <c r="B28" s="61" t="s">
        <v>61</v>
      </c>
      <c r="C28" s="61" t="s">
        <v>106</v>
      </c>
      <c r="D28" s="65" t="s">
        <v>189</v>
      </c>
      <c r="E28" s="61" t="s">
        <v>93</v>
      </c>
      <c r="F28" s="315">
        <v>255.7</v>
      </c>
    </row>
    <row r="29" spans="1:6" x14ac:dyDescent="0.25">
      <c r="A29" s="316" t="s">
        <v>87</v>
      </c>
      <c r="B29" s="71" t="s">
        <v>61</v>
      </c>
      <c r="C29" s="71" t="s">
        <v>86</v>
      </c>
      <c r="D29" s="71" t="s">
        <v>63</v>
      </c>
      <c r="E29" s="71" t="s">
        <v>60</v>
      </c>
      <c r="F29" s="317">
        <f>F30</f>
        <v>13.2</v>
      </c>
    </row>
    <row r="30" spans="1:6" ht="29.25" x14ac:dyDescent="0.25">
      <c r="A30" s="98" t="s">
        <v>88</v>
      </c>
      <c r="B30" s="61" t="s">
        <v>61</v>
      </c>
      <c r="C30" s="61" t="s">
        <v>86</v>
      </c>
      <c r="D30" s="65" t="s">
        <v>89</v>
      </c>
      <c r="E30" s="61" t="s">
        <v>60</v>
      </c>
      <c r="F30" s="315">
        <f>F31</f>
        <v>13.2</v>
      </c>
    </row>
    <row r="31" spans="1:6" ht="29.25" x14ac:dyDescent="0.25">
      <c r="A31" s="207" t="s">
        <v>90</v>
      </c>
      <c r="B31" s="61" t="s">
        <v>61</v>
      </c>
      <c r="C31" s="61" t="s">
        <v>86</v>
      </c>
      <c r="D31" s="65" t="s">
        <v>89</v>
      </c>
      <c r="E31" s="61" t="s">
        <v>91</v>
      </c>
      <c r="F31" s="315">
        <v>13.2</v>
      </c>
    </row>
    <row r="32" spans="1:6" ht="48.75" customHeight="1" x14ac:dyDescent="0.25">
      <c r="A32" s="220" t="s">
        <v>109</v>
      </c>
      <c r="B32" s="71" t="s">
        <v>61</v>
      </c>
      <c r="C32" s="71" t="s">
        <v>108</v>
      </c>
      <c r="D32" s="71" t="s">
        <v>107</v>
      </c>
      <c r="E32" s="71" t="s">
        <v>60</v>
      </c>
      <c r="F32" s="317">
        <f>F33</f>
        <v>7073.5</v>
      </c>
    </row>
    <row r="33" spans="1:6" x14ac:dyDescent="0.25">
      <c r="A33" s="205" t="s">
        <v>82</v>
      </c>
      <c r="B33" s="61" t="s">
        <v>61</v>
      </c>
      <c r="C33" s="61" t="s">
        <v>108</v>
      </c>
      <c r="D33" s="61" t="s">
        <v>101</v>
      </c>
      <c r="E33" s="61" t="s">
        <v>60</v>
      </c>
      <c r="F33" s="315">
        <f>F34</f>
        <v>7073.5</v>
      </c>
    </row>
    <row r="34" spans="1:6" x14ac:dyDescent="0.25">
      <c r="A34" s="206" t="s">
        <v>102</v>
      </c>
      <c r="B34" s="61" t="s">
        <v>61</v>
      </c>
      <c r="C34" s="61" t="s">
        <v>108</v>
      </c>
      <c r="D34" s="65" t="s">
        <v>96</v>
      </c>
      <c r="E34" s="61" t="s">
        <v>60</v>
      </c>
      <c r="F34" s="315">
        <f>F35+F36+F37</f>
        <v>7073.5</v>
      </c>
    </row>
    <row r="35" spans="1:6" ht="57.75" x14ac:dyDescent="0.25">
      <c r="A35" s="207" t="s">
        <v>94</v>
      </c>
      <c r="B35" s="61" t="s">
        <v>61</v>
      </c>
      <c r="C35" s="61" t="s">
        <v>108</v>
      </c>
      <c r="D35" s="65" t="s">
        <v>96</v>
      </c>
      <c r="E35" s="61" t="s">
        <v>93</v>
      </c>
      <c r="F35" s="315">
        <v>5566</v>
      </c>
    </row>
    <row r="36" spans="1:6" ht="29.25" x14ac:dyDescent="0.25">
      <c r="A36" s="207" t="s">
        <v>103</v>
      </c>
      <c r="B36" s="61" t="s">
        <v>61</v>
      </c>
      <c r="C36" s="61" t="s">
        <v>108</v>
      </c>
      <c r="D36" s="65" t="s">
        <v>96</v>
      </c>
      <c r="E36" s="61" t="s">
        <v>91</v>
      </c>
      <c r="F36" s="315">
        <v>1500</v>
      </c>
    </row>
    <row r="37" spans="1:6" x14ac:dyDescent="0.25">
      <c r="A37" s="207" t="s">
        <v>104</v>
      </c>
      <c r="B37" s="61" t="s">
        <v>61</v>
      </c>
      <c r="C37" s="61" t="s">
        <v>108</v>
      </c>
      <c r="D37" s="65" t="s">
        <v>96</v>
      </c>
      <c r="E37" s="61" t="s">
        <v>97</v>
      </c>
      <c r="F37" s="315">
        <v>7.5</v>
      </c>
    </row>
    <row r="38" spans="1:6" x14ac:dyDescent="0.25">
      <c r="A38" s="318" t="s">
        <v>166</v>
      </c>
      <c r="B38" s="71" t="s">
        <v>61</v>
      </c>
      <c r="C38" s="71" t="s">
        <v>180</v>
      </c>
      <c r="D38" s="71" t="s">
        <v>259</v>
      </c>
      <c r="E38" s="71" t="s">
        <v>60</v>
      </c>
      <c r="F38" s="215">
        <v>3838.6</v>
      </c>
    </row>
    <row r="39" spans="1:6" ht="18" customHeight="1" x14ac:dyDescent="0.25">
      <c r="A39" s="207" t="s">
        <v>104</v>
      </c>
      <c r="B39" s="61" t="s">
        <v>61</v>
      </c>
      <c r="C39" s="61" t="s">
        <v>180</v>
      </c>
      <c r="D39" s="61" t="s">
        <v>259</v>
      </c>
      <c r="E39" s="61" t="s">
        <v>97</v>
      </c>
      <c r="F39" s="140">
        <v>3838.6</v>
      </c>
    </row>
    <row r="40" spans="1:6" x14ac:dyDescent="0.25">
      <c r="A40" s="220" t="s">
        <v>111</v>
      </c>
      <c r="B40" s="71" t="s">
        <v>61</v>
      </c>
      <c r="C40" s="71" t="s">
        <v>110</v>
      </c>
      <c r="D40" s="71" t="s">
        <v>107</v>
      </c>
      <c r="E40" s="71" t="s">
        <v>60</v>
      </c>
      <c r="F40" s="317">
        <f>F46+F51+F41</f>
        <v>8535.3700000000008</v>
      </c>
    </row>
    <row r="41" spans="1:6" ht="30" x14ac:dyDescent="0.25">
      <c r="A41" s="244" t="s">
        <v>272</v>
      </c>
      <c r="B41" s="71" t="s">
        <v>61</v>
      </c>
      <c r="C41" s="71" t="s">
        <v>110</v>
      </c>
      <c r="D41" s="82" t="s">
        <v>276</v>
      </c>
      <c r="E41" s="71" t="s">
        <v>60</v>
      </c>
      <c r="F41" s="215">
        <f>F42</f>
        <v>477.1</v>
      </c>
    </row>
    <row r="42" spans="1:6" ht="30" x14ac:dyDescent="0.25">
      <c r="A42" s="244" t="s">
        <v>273</v>
      </c>
      <c r="B42" s="71" t="s">
        <v>61</v>
      </c>
      <c r="C42" s="71" t="s">
        <v>110</v>
      </c>
      <c r="D42" s="82" t="s">
        <v>277</v>
      </c>
      <c r="E42" s="71" t="s">
        <v>60</v>
      </c>
      <c r="F42" s="215">
        <f>F43</f>
        <v>477.1</v>
      </c>
    </row>
    <row r="43" spans="1:6" ht="43.5" x14ac:dyDescent="0.25">
      <c r="A43" s="245" t="s">
        <v>274</v>
      </c>
      <c r="B43" s="61" t="s">
        <v>61</v>
      </c>
      <c r="C43" s="61" t="s">
        <v>110</v>
      </c>
      <c r="D43" s="84" t="s">
        <v>278</v>
      </c>
      <c r="E43" s="61" t="s">
        <v>60</v>
      </c>
      <c r="F43" s="140">
        <f>F44</f>
        <v>477.1</v>
      </c>
    </row>
    <row r="44" spans="1:6" ht="29.25" x14ac:dyDescent="0.25">
      <c r="A44" s="245" t="s">
        <v>275</v>
      </c>
      <c r="B44" s="61" t="s">
        <v>61</v>
      </c>
      <c r="C44" s="61" t="s">
        <v>110</v>
      </c>
      <c r="D44" s="84" t="s">
        <v>279</v>
      </c>
      <c r="E44" s="61" t="s">
        <v>60</v>
      </c>
      <c r="F44" s="140">
        <f>F45</f>
        <v>477.1</v>
      </c>
    </row>
    <row r="45" spans="1:6" ht="57.75" x14ac:dyDescent="0.25">
      <c r="A45" s="207" t="s">
        <v>94</v>
      </c>
      <c r="B45" s="61" t="s">
        <v>61</v>
      </c>
      <c r="C45" s="61" t="s">
        <v>110</v>
      </c>
      <c r="D45" s="84" t="s">
        <v>279</v>
      </c>
      <c r="E45" s="61" t="s">
        <v>93</v>
      </c>
      <c r="F45" s="140">
        <v>477.1</v>
      </c>
    </row>
    <row r="46" spans="1:6" ht="30" x14ac:dyDescent="0.25">
      <c r="A46" s="218" t="s">
        <v>116</v>
      </c>
      <c r="B46" s="71" t="s">
        <v>61</v>
      </c>
      <c r="C46" s="71" t="s">
        <v>110</v>
      </c>
      <c r="D46" s="164" t="s">
        <v>117</v>
      </c>
      <c r="E46" s="71" t="s">
        <v>60</v>
      </c>
      <c r="F46" s="317">
        <f>F47</f>
        <v>50.7</v>
      </c>
    </row>
    <row r="47" spans="1:6" x14ac:dyDescent="0.25">
      <c r="A47" s="218" t="s">
        <v>118</v>
      </c>
      <c r="B47" s="71" t="s">
        <v>61</v>
      </c>
      <c r="C47" s="71" t="s">
        <v>110</v>
      </c>
      <c r="D47" s="164" t="s">
        <v>123</v>
      </c>
      <c r="E47" s="71" t="s">
        <v>60</v>
      </c>
      <c r="F47" s="317">
        <f>F50</f>
        <v>50.7</v>
      </c>
    </row>
    <row r="48" spans="1:6" ht="29.25" x14ac:dyDescent="0.25">
      <c r="A48" s="98" t="s">
        <v>119</v>
      </c>
      <c r="B48" s="61" t="s">
        <v>61</v>
      </c>
      <c r="C48" s="61" t="s">
        <v>110</v>
      </c>
      <c r="D48" s="65" t="s">
        <v>121</v>
      </c>
      <c r="E48" s="61" t="s">
        <v>60</v>
      </c>
      <c r="F48" s="315">
        <f>F49</f>
        <v>50.7</v>
      </c>
    </row>
    <row r="49" spans="1:6" ht="29.25" x14ac:dyDescent="0.25">
      <c r="A49" s="98" t="s">
        <v>120</v>
      </c>
      <c r="B49" s="61" t="s">
        <v>61</v>
      </c>
      <c r="C49" s="61" t="s">
        <v>110</v>
      </c>
      <c r="D49" s="65" t="s">
        <v>122</v>
      </c>
      <c r="E49" s="61" t="s">
        <v>60</v>
      </c>
      <c r="F49" s="315">
        <f>F50</f>
        <v>50.7</v>
      </c>
    </row>
    <row r="50" spans="1:6" ht="29.25" x14ac:dyDescent="0.25">
      <c r="A50" s="207" t="s">
        <v>103</v>
      </c>
      <c r="B50" s="61" t="s">
        <v>61</v>
      </c>
      <c r="C50" s="61" t="s">
        <v>110</v>
      </c>
      <c r="D50" s="65" t="s">
        <v>122</v>
      </c>
      <c r="E50" s="61" t="s">
        <v>91</v>
      </c>
      <c r="F50" s="315">
        <v>50.7</v>
      </c>
    </row>
    <row r="51" spans="1:6" x14ac:dyDescent="0.25">
      <c r="A51" s="205" t="s">
        <v>82</v>
      </c>
      <c r="B51" s="61" t="s">
        <v>61</v>
      </c>
      <c r="C51" s="61" t="s">
        <v>110</v>
      </c>
      <c r="D51" s="61" t="s">
        <v>101</v>
      </c>
      <c r="E51" s="61" t="s">
        <v>60</v>
      </c>
      <c r="F51" s="315">
        <f>F52+F56+F59+F61+F63+F65+F67+F70+F73</f>
        <v>8007.5700000000015</v>
      </c>
    </row>
    <row r="52" spans="1:6" ht="39" customHeight="1" x14ac:dyDescent="0.25">
      <c r="A52" s="206" t="s">
        <v>102</v>
      </c>
      <c r="B52" s="61" t="s">
        <v>61</v>
      </c>
      <c r="C52" s="61" t="s">
        <v>110</v>
      </c>
      <c r="D52" s="65" t="s">
        <v>96</v>
      </c>
      <c r="E52" s="61" t="s">
        <v>60</v>
      </c>
      <c r="F52" s="312">
        <f>F53+F54+F55</f>
        <v>4242.2000000000007</v>
      </c>
    </row>
    <row r="53" spans="1:6" ht="57.75" x14ac:dyDescent="0.25">
      <c r="A53" s="207" t="s">
        <v>94</v>
      </c>
      <c r="B53" s="61" t="s">
        <v>61</v>
      </c>
      <c r="C53" s="61" t="s">
        <v>110</v>
      </c>
      <c r="D53" s="65" t="s">
        <v>96</v>
      </c>
      <c r="E53" s="61" t="s">
        <v>93</v>
      </c>
      <c r="F53" s="312">
        <v>2062.9</v>
      </c>
    </row>
    <row r="54" spans="1:6" ht="29.25" x14ac:dyDescent="0.25">
      <c r="A54" s="207" t="s">
        <v>103</v>
      </c>
      <c r="B54" s="61" t="s">
        <v>61</v>
      </c>
      <c r="C54" s="61" t="s">
        <v>110</v>
      </c>
      <c r="D54" s="65" t="s">
        <v>96</v>
      </c>
      <c r="E54" s="61" t="s">
        <v>91</v>
      </c>
      <c r="F54" s="312">
        <v>2174.8000000000002</v>
      </c>
    </row>
    <row r="55" spans="1:6" x14ac:dyDescent="0.25">
      <c r="A55" s="207" t="s">
        <v>104</v>
      </c>
      <c r="B55" s="61" t="s">
        <v>61</v>
      </c>
      <c r="C55" s="61" t="s">
        <v>110</v>
      </c>
      <c r="D55" s="65" t="s">
        <v>96</v>
      </c>
      <c r="E55" s="61" t="s">
        <v>97</v>
      </c>
      <c r="F55" s="315">
        <v>4.5</v>
      </c>
    </row>
    <row r="56" spans="1:6" x14ac:dyDescent="0.25">
      <c r="A56" s="207" t="s">
        <v>206</v>
      </c>
      <c r="B56" s="61" t="s">
        <v>61</v>
      </c>
      <c r="C56" s="61" t="s">
        <v>110</v>
      </c>
      <c r="D56" s="65" t="s">
        <v>205</v>
      </c>
      <c r="E56" s="61" t="s">
        <v>60</v>
      </c>
      <c r="F56" s="312">
        <f>F57+F58</f>
        <v>1332</v>
      </c>
    </row>
    <row r="57" spans="1:6" ht="57.75" x14ac:dyDescent="0.25">
      <c r="A57" s="207" t="s">
        <v>94</v>
      </c>
      <c r="B57" s="61" t="s">
        <v>61</v>
      </c>
      <c r="C57" s="61" t="s">
        <v>110</v>
      </c>
      <c r="D57" s="65" t="s">
        <v>205</v>
      </c>
      <c r="E57" s="61" t="s">
        <v>93</v>
      </c>
      <c r="F57" s="312">
        <v>1265</v>
      </c>
    </row>
    <row r="58" spans="1:6" ht="29.25" x14ac:dyDescent="0.25">
      <c r="A58" s="207" t="s">
        <v>103</v>
      </c>
      <c r="B58" s="61" t="s">
        <v>61</v>
      </c>
      <c r="C58" s="61" t="s">
        <v>110</v>
      </c>
      <c r="D58" s="65" t="s">
        <v>205</v>
      </c>
      <c r="E58" s="61" t="s">
        <v>91</v>
      </c>
      <c r="F58" s="312">
        <v>67</v>
      </c>
    </row>
    <row r="59" spans="1:6" ht="43.5" x14ac:dyDescent="0.25">
      <c r="A59" s="98" t="s">
        <v>126</v>
      </c>
      <c r="B59" s="61" t="s">
        <v>61</v>
      </c>
      <c r="C59" s="61" t="s">
        <v>110</v>
      </c>
      <c r="D59" s="65" t="s">
        <v>129</v>
      </c>
      <c r="E59" s="61" t="s">
        <v>60</v>
      </c>
      <c r="F59" s="312">
        <f>F60</f>
        <v>273.60000000000002</v>
      </c>
    </row>
    <row r="60" spans="1:6" ht="57.75" x14ac:dyDescent="0.25">
      <c r="A60" s="207" t="s">
        <v>94</v>
      </c>
      <c r="B60" s="61" t="s">
        <v>61</v>
      </c>
      <c r="C60" s="61" t="s">
        <v>110</v>
      </c>
      <c r="D60" s="65" t="s">
        <v>129</v>
      </c>
      <c r="E60" s="61" t="s">
        <v>93</v>
      </c>
      <c r="F60" s="312">
        <v>273.60000000000002</v>
      </c>
    </row>
    <row r="61" spans="1:6" ht="29.25" x14ac:dyDescent="0.25">
      <c r="A61" s="246" t="s">
        <v>127</v>
      </c>
      <c r="B61" s="61" t="s">
        <v>61</v>
      </c>
      <c r="C61" s="61" t="s">
        <v>110</v>
      </c>
      <c r="D61" s="81" t="s">
        <v>130</v>
      </c>
      <c r="E61" s="61" t="s">
        <v>60</v>
      </c>
      <c r="F61" s="312">
        <f>F62</f>
        <v>245</v>
      </c>
    </row>
    <row r="62" spans="1:6" ht="57.75" x14ac:dyDescent="0.25">
      <c r="A62" s="246" t="s">
        <v>94</v>
      </c>
      <c r="B62" s="61" t="s">
        <v>61</v>
      </c>
      <c r="C62" s="61" t="s">
        <v>110</v>
      </c>
      <c r="D62" s="81" t="s">
        <v>130</v>
      </c>
      <c r="E62" s="61" t="s">
        <v>93</v>
      </c>
      <c r="F62" s="312">
        <v>245</v>
      </c>
    </row>
    <row r="63" spans="1:6" ht="43.5" x14ac:dyDescent="0.25">
      <c r="A63" s="246" t="s">
        <v>128</v>
      </c>
      <c r="B63" s="61" t="s">
        <v>61</v>
      </c>
      <c r="C63" s="61" t="s">
        <v>110</v>
      </c>
      <c r="D63" s="81" t="s">
        <v>131</v>
      </c>
      <c r="E63" s="61" t="s">
        <v>60</v>
      </c>
      <c r="F63" s="312">
        <f>F64</f>
        <v>0.37</v>
      </c>
    </row>
    <row r="64" spans="1:6" ht="57.75" x14ac:dyDescent="0.25">
      <c r="A64" s="207" t="s">
        <v>94</v>
      </c>
      <c r="B64" s="61" t="s">
        <v>61</v>
      </c>
      <c r="C64" s="61" t="s">
        <v>110</v>
      </c>
      <c r="D64" s="81" t="s">
        <v>131</v>
      </c>
      <c r="E64" s="61" t="s">
        <v>93</v>
      </c>
      <c r="F64" s="312">
        <v>0.37</v>
      </c>
    </row>
    <row r="65" spans="1:6" x14ac:dyDescent="0.25">
      <c r="A65" s="98" t="s">
        <v>113</v>
      </c>
      <c r="B65" s="61" t="s">
        <v>61</v>
      </c>
      <c r="C65" s="61" t="s">
        <v>110</v>
      </c>
      <c r="D65" s="61" t="s">
        <v>112</v>
      </c>
      <c r="E65" s="61" t="s">
        <v>60</v>
      </c>
      <c r="F65" s="315">
        <f>F66</f>
        <v>332</v>
      </c>
    </row>
    <row r="66" spans="1:6" x14ac:dyDescent="0.25">
      <c r="A66" s="207" t="s">
        <v>104</v>
      </c>
      <c r="B66" s="61" t="s">
        <v>61</v>
      </c>
      <c r="C66" s="61" t="s">
        <v>110</v>
      </c>
      <c r="D66" s="61" t="s">
        <v>112</v>
      </c>
      <c r="E66" s="61" t="s">
        <v>97</v>
      </c>
      <c r="F66" s="315">
        <v>332</v>
      </c>
    </row>
    <row r="67" spans="1:6" x14ac:dyDescent="0.25">
      <c r="A67" s="217" t="s">
        <v>115</v>
      </c>
      <c r="B67" s="61" t="s">
        <v>61</v>
      </c>
      <c r="C67" s="61" t="s">
        <v>110</v>
      </c>
      <c r="D67" s="61" t="s">
        <v>114</v>
      </c>
      <c r="E67" s="61" t="s">
        <v>60</v>
      </c>
      <c r="F67" s="312">
        <f>F68+F69</f>
        <v>459.5</v>
      </c>
    </row>
    <row r="68" spans="1:6" ht="57.75" x14ac:dyDescent="0.25">
      <c r="A68" s="207" t="s">
        <v>94</v>
      </c>
      <c r="B68" s="61" t="s">
        <v>61</v>
      </c>
      <c r="C68" s="61" t="s">
        <v>110</v>
      </c>
      <c r="D68" s="61" t="s">
        <v>114</v>
      </c>
      <c r="E68" s="61" t="s">
        <v>93</v>
      </c>
      <c r="F68" s="312">
        <v>314.5</v>
      </c>
    </row>
    <row r="69" spans="1:6" ht="29.25" x14ac:dyDescent="0.25">
      <c r="A69" s="207" t="s">
        <v>103</v>
      </c>
      <c r="B69" s="61" t="s">
        <v>61</v>
      </c>
      <c r="C69" s="61" t="s">
        <v>110</v>
      </c>
      <c r="D69" s="61" t="s">
        <v>114</v>
      </c>
      <c r="E69" s="61" t="s">
        <v>91</v>
      </c>
      <c r="F69" s="312">
        <v>145</v>
      </c>
    </row>
    <row r="70" spans="1:6" x14ac:dyDescent="0.25">
      <c r="A70" s="207" t="s">
        <v>125</v>
      </c>
      <c r="B70" s="61" t="s">
        <v>61</v>
      </c>
      <c r="C70" s="61" t="s">
        <v>110</v>
      </c>
      <c r="D70" s="61" t="s">
        <v>124</v>
      </c>
      <c r="E70" s="61" t="s">
        <v>60</v>
      </c>
      <c r="F70" s="315">
        <f>F71+F72</f>
        <v>457.8</v>
      </c>
    </row>
    <row r="71" spans="1:6" ht="57.75" x14ac:dyDescent="0.25">
      <c r="A71" s="207" t="s">
        <v>94</v>
      </c>
      <c r="B71" s="61" t="s">
        <v>61</v>
      </c>
      <c r="C71" s="61" t="s">
        <v>110</v>
      </c>
      <c r="D71" s="61" t="s">
        <v>124</v>
      </c>
      <c r="E71" s="61" t="s">
        <v>93</v>
      </c>
      <c r="F71" s="319">
        <v>335.8</v>
      </c>
    </row>
    <row r="72" spans="1:6" ht="29.25" x14ac:dyDescent="0.25">
      <c r="A72" s="207" t="s">
        <v>103</v>
      </c>
      <c r="B72" s="61" t="s">
        <v>61</v>
      </c>
      <c r="C72" s="61" t="s">
        <v>110</v>
      </c>
      <c r="D72" s="61" t="s">
        <v>124</v>
      </c>
      <c r="E72" s="61" t="s">
        <v>91</v>
      </c>
      <c r="F72" s="319">
        <v>122</v>
      </c>
    </row>
    <row r="73" spans="1:6" x14ac:dyDescent="0.25">
      <c r="A73" s="206" t="s">
        <v>178</v>
      </c>
      <c r="B73" s="61" t="s">
        <v>61</v>
      </c>
      <c r="C73" s="61" t="s">
        <v>110</v>
      </c>
      <c r="D73" s="61" t="s">
        <v>176</v>
      </c>
      <c r="E73" s="61" t="s">
        <v>60</v>
      </c>
      <c r="F73" s="315">
        <f>F74+F75+F76</f>
        <v>665.09999999999991</v>
      </c>
    </row>
    <row r="74" spans="1:6" ht="57.75" x14ac:dyDescent="0.25">
      <c r="A74" s="207" t="s">
        <v>94</v>
      </c>
      <c r="B74" s="61" t="s">
        <v>61</v>
      </c>
      <c r="C74" s="61" t="s">
        <v>110</v>
      </c>
      <c r="D74" s="61" t="s">
        <v>176</v>
      </c>
      <c r="E74" s="61" t="s">
        <v>93</v>
      </c>
      <c r="F74" s="319">
        <v>544.4</v>
      </c>
    </row>
    <row r="75" spans="1:6" ht="29.25" x14ac:dyDescent="0.25">
      <c r="A75" s="207" t="s">
        <v>103</v>
      </c>
      <c r="B75" s="61" t="s">
        <v>61</v>
      </c>
      <c r="C75" s="61" t="s">
        <v>110</v>
      </c>
      <c r="D75" s="61" t="s">
        <v>176</v>
      </c>
      <c r="E75" s="61" t="s">
        <v>91</v>
      </c>
      <c r="F75" s="319">
        <v>75.400000000000006</v>
      </c>
    </row>
    <row r="76" spans="1:6" x14ac:dyDescent="0.25">
      <c r="A76" s="228" t="s">
        <v>177</v>
      </c>
      <c r="B76" s="61" t="s">
        <v>61</v>
      </c>
      <c r="C76" s="61" t="s">
        <v>110</v>
      </c>
      <c r="D76" s="61" t="s">
        <v>176</v>
      </c>
      <c r="E76" s="61" t="s">
        <v>84</v>
      </c>
      <c r="F76" s="315">
        <v>45.3</v>
      </c>
    </row>
    <row r="77" spans="1:6" x14ac:dyDescent="0.25">
      <c r="A77" s="320" t="s">
        <v>223</v>
      </c>
      <c r="B77" s="97" t="s">
        <v>77</v>
      </c>
      <c r="C77" s="97" t="s">
        <v>78</v>
      </c>
      <c r="D77" s="97" t="s">
        <v>63</v>
      </c>
      <c r="E77" s="97" t="s">
        <v>60</v>
      </c>
      <c r="F77" s="321">
        <f>F78</f>
        <v>1250</v>
      </c>
    </row>
    <row r="78" spans="1:6" x14ac:dyDescent="0.25">
      <c r="A78" s="322" t="s">
        <v>80</v>
      </c>
      <c r="B78" s="71" t="s">
        <v>77</v>
      </c>
      <c r="C78" s="71" t="s">
        <v>79</v>
      </c>
      <c r="D78" s="71" t="s">
        <v>63</v>
      </c>
      <c r="E78" s="71" t="s">
        <v>60</v>
      </c>
      <c r="F78" s="315">
        <f>F79</f>
        <v>1250</v>
      </c>
    </row>
    <row r="79" spans="1:6" x14ac:dyDescent="0.25">
      <c r="A79" s="228" t="s">
        <v>82</v>
      </c>
      <c r="B79" s="61" t="s">
        <v>77</v>
      </c>
      <c r="C79" s="61" t="s">
        <v>79</v>
      </c>
      <c r="D79" s="61" t="s">
        <v>81</v>
      </c>
      <c r="E79" s="61" t="s">
        <v>60</v>
      </c>
      <c r="F79" s="315">
        <f>F80</f>
        <v>1250</v>
      </c>
    </row>
    <row r="80" spans="1:6" ht="29.25" x14ac:dyDescent="0.25">
      <c r="A80" s="247" t="s">
        <v>85</v>
      </c>
      <c r="B80" s="61" t="s">
        <v>77</v>
      </c>
      <c r="C80" s="61" t="s">
        <v>79</v>
      </c>
      <c r="D80" s="61" t="s">
        <v>83</v>
      </c>
      <c r="E80" s="61" t="s">
        <v>60</v>
      </c>
      <c r="F80" s="315">
        <f>F81</f>
        <v>1250</v>
      </c>
    </row>
    <row r="81" spans="1:6" x14ac:dyDescent="0.25">
      <c r="A81" s="228" t="s">
        <v>177</v>
      </c>
      <c r="B81" s="61" t="s">
        <v>77</v>
      </c>
      <c r="C81" s="61" t="s">
        <v>79</v>
      </c>
      <c r="D81" s="61" t="s">
        <v>83</v>
      </c>
      <c r="E81" s="61" t="s">
        <v>84</v>
      </c>
      <c r="F81" s="315">
        <v>1250</v>
      </c>
    </row>
    <row r="82" spans="1:6" x14ac:dyDescent="0.25">
      <c r="A82" s="323" t="s">
        <v>200</v>
      </c>
      <c r="B82" s="97" t="s">
        <v>79</v>
      </c>
      <c r="C82" s="97" t="s">
        <v>78</v>
      </c>
      <c r="D82" s="97" t="s">
        <v>63</v>
      </c>
      <c r="E82" s="97" t="s">
        <v>60</v>
      </c>
      <c r="F82" s="321">
        <f>F83</f>
        <v>1044.2</v>
      </c>
    </row>
    <row r="83" spans="1:6" ht="29.25" x14ac:dyDescent="0.25">
      <c r="A83" s="255" t="s">
        <v>201</v>
      </c>
      <c r="B83" s="61" t="s">
        <v>79</v>
      </c>
      <c r="C83" s="61" t="s">
        <v>158</v>
      </c>
      <c r="D83" s="61" t="s">
        <v>63</v>
      </c>
      <c r="E83" s="61" t="s">
        <v>60</v>
      </c>
      <c r="F83" s="315">
        <f>F84</f>
        <v>1044.2</v>
      </c>
    </row>
    <row r="84" spans="1:6" x14ac:dyDescent="0.25">
      <c r="A84" s="207" t="s">
        <v>82</v>
      </c>
      <c r="B84" s="61" t="s">
        <v>79</v>
      </c>
      <c r="C84" s="61" t="s">
        <v>158</v>
      </c>
      <c r="D84" s="61" t="s">
        <v>81</v>
      </c>
      <c r="E84" s="61" t="s">
        <v>60</v>
      </c>
      <c r="F84" s="315">
        <f>F85</f>
        <v>1044.2</v>
      </c>
    </row>
    <row r="85" spans="1:6" ht="29.25" x14ac:dyDescent="0.25">
      <c r="A85" s="207" t="s">
        <v>202</v>
      </c>
      <c r="B85" s="61" t="s">
        <v>79</v>
      </c>
      <c r="C85" s="61" t="s">
        <v>158</v>
      </c>
      <c r="D85" s="61" t="s">
        <v>203</v>
      </c>
      <c r="E85" s="61" t="s">
        <v>60</v>
      </c>
      <c r="F85" s="315">
        <f>F86</f>
        <v>1044.2</v>
      </c>
    </row>
    <row r="86" spans="1:6" ht="57.75" x14ac:dyDescent="0.25">
      <c r="A86" s="207" t="s">
        <v>94</v>
      </c>
      <c r="B86" s="61" t="s">
        <v>79</v>
      </c>
      <c r="C86" s="61" t="s">
        <v>158</v>
      </c>
      <c r="D86" s="61" t="s">
        <v>203</v>
      </c>
      <c r="E86" s="61" t="s">
        <v>93</v>
      </c>
      <c r="F86" s="315">
        <v>1044.2</v>
      </c>
    </row>
    <row r="87" spans="1:6" x14ac:dyDescent="0.25">
      <c r="A87" s="323" t="s">
        <v>167</v>
      </c>
      <c r="B87" s="97" t="s">
        <v>106</v>
      </c>
      <c r="C87" s="97" t="s">
        <v>78</v>
      </c>
      <c r="D87" s="97" t="s">
        <v>63</v>
      </c>
      <c r="E87" s="97" t="s">
        <v>60</v>
      </c>
      <c r="F87" s="321">
        <f>F93+F88</f>
        <v>11524.4</v>
      </c>
    </row>
    <row r="88" spans="1:6" x14ac:dyDescent="0.25">
      <c r="A88" s="209" t="s">
        <v>215</v>
      </c>
      <c r="B88" s="78" t="s">
        <v>106</v>
      </c>
      <c r="C88" s="78" t="s">
        <v>86</v>
      </c>
      <c r="D88" s="78" t="s">
        <v>63</v>
      </c>
      <c r="E88" s="78" t="s">
        <v>60</v>
      </c>
      <c r="F88" s="324">
        <f>F89</f>
        <v>692</v>
      </c>
    </row>
    <row r="89" spans="1:6" ht="47.25" x14ac:dyDescent="0.25">
      <c r="A89" s="325" t="s">
        <v>216</v>
      </c>
      <c r="B89" s="78" t="s">
        <v>106</v>
      </c>
      <c r="C89" s="78" t="s">
        <v>86</v>
      </c>
      <c r="D89" s="78" t="s">
        <v>217</v>
      </c>
      <c r="E89" s="183" t="s">
        <v>60</v>
      </c>
      <c r="F89" s="326">
        <f>F90</f>
        <v>692</v>
      </c>
    </row>
    <row r="90" spans="1:6" ht="30.75" x14ac:dyDescent="0.25">
      <c r="A90" s="251" t="s">
        <v>218</v>
      </c>
      <c r="B90" s="79" t="s">
        <v>106</v>
      </c>
      <c r="C90" s="79" t="s">
        <v>86</v>
      </c>
      <c r="D90" s="79" t="s">
        <v>219</v>
      </c>
      <c r="E90" s="87" t="s">
        <v>60</v>
      </c>
      <c r="F90" s="327">
        <f>F91</f>
        <v>692</v>
      </c>
    </row>
    <row r="91" spans="1:6" ht="75.75" x14ac:dyDescent="0.25">
      <c r="A91" s="251" t="s">
        <v>220</v>
      </c>
      <c r="B91" s="79" t="s">
        <v>106</v>
      </c>
      <c r="C91" s="79" t="s">
        <v>86</v>
      </c>
      <c r="D91" s="79" t="s">
        <v>221</v>
      </c>
      <c r="E91" s="87" t="s">
        <v>60</v>
      </c>
      <c r="F91" s="327">
        <f>F92</f>
        <v>692</v>
      </c>
    </row>
    <row r="92" spans="1:6" ht="29.25" x14ac:dyDescent="0.25">
      <c r="A92" s="207" t="s">
        <v>103</v>
      </c>
      <c r="B92" s="79" t="s">
        <v>106</v>
      </c>
      <c r="C92" s="79" t="s">
        <v>86</v>
      </c>
      <c r="D92" s="79" t="s">
        <v>221</v>
      </c>
      <c r="E92" s="87" t="s">
        <v>91</v>
      </c>
      <c r="F92" s="327">
        <f>583.8+108.2</f>
        <v>692</v>
      </c>
    </row>
    <row r="93" spans="1:6" x14ac:dyDescent="0.25">
      <c r="A93" s="238" t="s">
        <v>168</v>
      </c>
      <c r="B93" s="61" t="s">
        <v>106</v>
      </c>
      <c r="C93" s="61" t="s">
        <v>158</v>
      </c>
      <c r="D93" s="61" t="s">
        <v>63</v>
      </c>
      <c r="E93" s="61" t="s">
        <v>60</v>
      </c>
      <c r="F93" s="315">
        <f>F94</f>
        <v>10832.4</v>
      </c>
    </row>
    <row r="94" spans="1:6" ht="30" x14ac:dyDescent="0.25">
      <c r="A94" s="214" t="s">
        <v>367</v>
      </c>
      <c r="B94" s="61" t="s">
        <v>106</v>
      </c>
      <c r="C94" s="61" t="s">
        <v>158</v>
      </c>
      <c r="D94" s="61" t="s">
        <v>170</v>
      </c>
      <c r="E94" s="61" t="s">
        <v>60</v>
      </c>
      <c r="F94" s="315">
        <f>F95</f>
        <v>10832.4</v>
      </c>
    </row>
    <row r="95" spans="1:6" ht="29.25" x14ac:dyDescent="0.25">
      <c r="A95" s="207" t="s">
        <v>103</v>
      </c>
      <c r="B95" s="61" t="s">
        <v>106</v>
      </c>
      <c r="C95" s="61" t="s">
        <v>158</v>
      </c>
      <c r="D95" s="61" t="s">
        <v>170</v>
      </c>
      <c r="E95" s="61" t="s">
        <v>91</v>
      </c>
      <c r="F95" s="315">
        <v>10832.4</v>
      </c>
    </row>
    <row r="96" spans="1:6" x14ac:dyDescent="0.25">
      <c r="A96" s="202" t="s">
        <v>258</v>
      </c>
      <c r="B96" s="130" t="s">
        <v>108</v>
      </c>
      <c r="C96" s="130" t="s">
        <v>78</v>
      </c>
      <c r="D96" s="78" t="s">
        <v>63</v>
      </c>
      <c r="E96" s="78" t="s">
        <v>60</v>
      </c>
      <c r="F96" s="268">
        <f>F97</f>
        <v>1047</v>
      </c>
    </row>
    <row r="97" spans="1:8" x14ac:dyDescent="0.25">
      <c r="A97" s="255" t="s">
        <v>342</v>
      </c>
      <c r="B97" s="100" t="s">
        <v>108</v>
      </c>
      <c r="C97" s="100" t="s">
        <v>79</v>
      </c>
      <c r="D97" s="79" t="s">
        <v>63</v>
      </c>
      <c r="E97" s="79" t="s">
        <v>60</v>
      </c>
      <c r="F97" s="288">
        <f>F98</f>
        <v>1047</v>
      </c>
    </row>
    <row r="98" spans="1:8" ht="64.5" customHeight="1" x14ac:dyDescent="0.25">
      <c r="A98" s="328" t="s">
        <v>350</v>
      </c>
      <c r="B98" s="267" t="s">
        <v>108</v>
      </c>
      <c r="C98" s="267" t="s">
        <v>79</v>
      </c>
      <c r="D98" s="267" t="s">
        <v>364</v>
      </c>
      <c r="E98" s="267" t="s">
        <v>60</v>
      </c>
      <c r="F98" s="329">
        <f>F99</f>
        <v>1047</v>
      </c>
    </row>
    <row r="99" spans="1:8" ht="29.25" x14ac:dyDescent="0.25">
      <c r="A99" s="207" t="s">
        <v>103</v>
      </c>
      <c r="B99" s="267" t="s">
        <v>108</v>
      </c>
      <c r="C99" s="267" t="s">
        <v>79</v>
      </c>
      <c r="D99" s="267" t="s">
        <v>364</v>
      </c>
      <c r="E99" s="267" t="s">
        <v>91</v>
      </c>
      <c r="F99" s="329">
        <v>1047</v>
      </c>
    </row>
    <row r="100" spans="1:8" x14ac:dyDescent="0.25">
      <c r="A100" s="323" t="s">
        <v>133</v>
      </c>
      <c r="B100" s="97" t="s">
        <v>132</v>
      </c>
      <c r="C100" s="97" t="s">
        <v>78</v>
      </c>
      <c r="D100" s="97" t="s">
        <v>63</v>
      </c>
      <c r="E100" s="97" t="s">
        <v>60</v>
      </c>
      <c r="F100" s="321">
        <f>F101+F108+F125+F130</f>
        <v>348799.39999999997</v>
      </c>
    </row>
    <row r="101" spans="1:8" x14ac:dyDescent="0.25">
      <c r="A101" s="322" t="s">
        <v>134</v>
      </c>
      <c r="B101" s="71" t="s">
        <v>132</v>
      </c>
      <c r="C101" s="71" t="s">
        <v>61</v>
      </c>
      <c r="D101" s="71" t="s">
        <v>63</v>
      </c>
      <c r="E101" s="71" t="s">
        <v>60</v>
      </c>
      <c r="F101" s="311">
        <f>F103</f>
        <v>59931.899999999994</v>
      </c>
    </row>
    <row r="102" spans="1:8" ht="30" x14ac:dyDescent="0.25">
      <c r="A102" s="229" t="s">
        <v>321</v>
      </c>
      <c r="B102" s="71" t="s">
        <v>132</v>
      </c>
      <c r="C102" s="71" t="s">
        <v>61</v>
      </c>
      <c r="D102" s="71" t="s">
        <v>135</v>
      </c>
      <c r="E102" s="71" t="s">
        <v>60</v>
      </c>
      <c r="F102" s="311">
        <f>F103</f>
        <v>59931.899999999994</v>
      </c>
      <c r="H102" s="136">
        <f>F19+F102+F109+F131+F183</f>
        <v>346636.99999999994</v>
      </c>
    </row>
    <row r="103" spans="1:8" ht="45" x14ac:dyDescent="0.25">
      <c r="A103" s="230" t="s">
        <v>326</v>
      </c>
      <c r="B103" s="61" t="s">
        <v>132</v>
      </c>
      <c r="C103" s="61" t="s">
        <v>61</v>
      </c>
      <c r="D103" s="61" t="s">
        <v>324</v>
      </c>
      <c r="E103" s="61" t="s">
        <v>60</v>
      </c>
      <c r="F103" s="312">
        <f>F104+F106</f>
        <v>59931.899999999994</v>
      </c>
    </row>
    <row r="104" spans="1:8" ht="57.75" x14ac:dyDescent="0.25">
      <c r="A104" s="98" t="s">
        <v>147</v>
      </c>
      <c r="B104" s="61" t="s">
        <v>132</v>
      </c>
      <c r="C104" s="61" t="s">
        <v>61</v>
      </c>
      <c r="D104" s="61" t="s">
        <v>136</v>
      </c>
      <c r="E104" s="61" t="s">
        <v>60</v>
      </c>
      <c r="F104" s="312">
        <f>F105</f>
        <v>21307.3</v>
      </c>
    </row>
    <row r="105" spans="1:8" ht="29.25" x14ac:dyDescent="0.25">
      <c r="A105" s="207" t="s">
        <v>142</v>
      </c>
      <c r="B105" s="61" t="s">
        <v>132</v>
      </c>
      <c r="C105" s="61" t="s">
        <v>61</v>
      </c>
      <c r="D105" s="61" t="s">
        <v>136</v>
      </c>
      <c r="E105" s="61" t="s">
        <v>65</v>
      </c>
      <c r="F105" s="312">
        <v>21307.3</v>
      </c>
    </row>
    <row r="106" spans="1:8" x14ac:dyDescent="0.25">
      <c r="A106" s="233" t="s">
        <v>323</v>
      </c>
      <c r="B106" s="61" t="s">
        <v>132</v>
      </c>
      <c r="C106" s="61" t="s">
        <v>61</v>
      </c>
      <c r="D106" s="61" t="s">
        <v>137</v>
      </c>
      <c r="E106" s="61" t="s">
        <v>60</v>
      </c>
      <c r="F106" s="312">
        <f>F107</f>
        <v>38624.6</v>
      </c>
    </row>
    <row r="107" spans="1:8" ht="29.25" x14ac:dyDescent="0.25">
      <c r="A107" s="255" t="s">
        <v>142</v>
      </c>
      <c r="B107" s="61" t="s">
        <v>132</v>
      </c>
      <c r="C107" s="61" t="s">
        <v>61</v>
      </c>
      <c r="D107" s="61" t="s">
        <v>137</v>
      </c>
      <c r="E107" s="61" t="s">
        <v>65</v>
      </c>
      <c r="F107" s="312">
        <f>1967.7+36656.9</f>
        <v>38624.6</v>
      </c>
    </row>
    <row r="108" spans="1:8" x14ac:dyDescent="0.25">
      <c r="A108" s="249" t="s">
        <v>138</v>
      </c>
      <c r="B108" s="71" t="s">
        <v>132</v>
      </c>
      <c r="C108" s="71" t="s">
        <v>77</v>
      </c>
      <c r="D108" s="71" t="s">
        <v>63</v>
      </c>
      <c r="E108" s="71" t="s">
        <v>60</v>
      </c>
      <c r="F108" s="317">
        <f>F109</f>
        <v>274187.79999999993</v>
      </c>
    </row>
    <row r="109" spans="1:8" ht="30" x14ac:dyDescent="0.25">
      <c r="A109" s="229" t="s">
        <v>321</v>
      </c>
      <c r="B109" s="71" t="s">
        <v>132</v>
      </c>
      <c r="C109" s="71" t="s">
        <v>77</v>
      </c>
      <c r="D109" s="71" t="s">
        <v>135</v>
      </c>
      <c r="E109" s="71" t="s">
        <v>60</v>
      </c>
      <c r="F109" s="317">
        <f>F110+F116+F119+F122</f>
        <v>274187.79999999993</v>
      </c>
    </row>
    <row r="110" spans="1:8" ht="30" customHeight="1" x14ac:dyDescent="0.25">
      <c r="A110" s="330" t="s">
        <v>322</v>
      </c>
      <c r="B110" s="71" t="s">
        <v>132</v>
      </c>
      <c r="C110" s="71" t="s">
        <v>139</v>
      </c>
      <c r="D110" s="71" t="s">
        <v>325</v>
      </c>
      <c r="E110" s="71" t="s">
        <v>60</v>
      </c>
      <c r="F110" s="311">
        <f>F111+F113</f>
        <v>254175.8</v>
      </c>
    </row>
    <row r="111" spans="1:8" ht="40.5" customHeight="1" x14ac:dyDescent="0.25">
      <c r="A111" s="98" t="s">
        <v>146</v>
      </c>
      <c r="B111" s="61" t="s">
        <v>132</v>
      </c>
      <c r="C111" s="61" t="s">
        <v>139</v>
      </c>
      <c r="D111" s="61" t="s">
        <v>145</v>
      </c>
      <c r="E111" s="61" t="s">
        <v>60</v>
      </c>
      <c r="F111" s="312">
        <f>F112</f>
        <v>134401.19999999998</v>
      </c>
    </row>
    <row r="112" spans="1:8" ht="29.25" x14ac:dyDescent="0.25">
      <c r="A112" s="98" t="s">
        <v>142</v>
      </c>
      <c r="B112" s="61" t="s">
        <v>132</v>
      </c>
      <c r="C112" s="61" t="s">
        <v>139</v>
      </c>
      <c r="D112" s="61" t="s">
        <v>145</v>
      </c>
      <c r="E112" s="61" t="s">
        <v>65</v>
      </c>
      <c r="F112" s="312">
        <f>4669.6+127307.7+2423.9</f>
        <v>134401.19999999998</v>
      </c>
    </row>
    <row r="113" spans="1:6" ht="91.5" customHeight="1" x14ac:dyDescent="0.25">
      <c r="A113" s="234" t="s">
        <v>140</v>
      </c>
      <c r="B113" s="61" t="s">
        <v>132</v>
      </c>
      <c r="C113" s="61" t="s">
        <v>139</v>
      </c>
      <c r="D113" s="61" t="s">
        <v>144</v>
      </c>
      <c r="E113" s="61" t="s">
        <v>60</v>
      </c>
      <c r="F113" s="315">
        <f>F114</f>
        <v>119774.6</v>
      </c>
    </row>
    <row r="114" spans="1:6" ht="86.25" x14ac:dyDescent="0.25">
      <c r="A114" s="98" t="s">
        <v>143</v>
      </c>
      <c r="B114" s="61" t="s">
        <v>132</v>
      </c>
      <c r="C114" s="61" t="s">
        <v>139</v>
      </c>
      <c r="D114" s="61" t="s">
        <v>141</v>
      </c>
      <c r="E114" s="61" t="s">
        <v>60</v>
      </c>
      <c r="F114" s="315">
        <f>F115</f>
        <v>119774.6</v>
      </c>
    </row>
    <row r="115" spans="1:6" ht="29.25" x14ac:dyDescent="0.25">
      <c r="A115" s="98" t="s">
        <v>142</v>
      </c>
      <c r="B115" s="61" t="s">
        <v>132</v>
      </c>
      <c r="C115" s="61" t="s">
        <v>139</v>
      </c>
      <c r="D115" s="61" t="s">
        <v>141</v>
      </c>
      <c r="E115" s="61" t="s">
        <v>65</v>
      </c>
      <c r="F115" s="315">
        <v>119774.6</v>
      </c>
    </row>
    <row r="116" spans="1:6" ht="60" x14ac:dyDescent="0.25">
      <c r="A116" s="236" t="s">
        <v>327</v>
      </c>
      <c r="B116" s="71" t="s">
        <v>132</v>
      </c>
      <c r="C116" s="71" t="s">
        <v>139</v>
      </c>
      <c r="D116" s="71" t="s">
        <v>336</v>
      </c>
      <c r="E116" s="71" t="s">
        <v>60</v>
      </c>
      <c r="F116" s="311">
        <f>F117</f>
        <v>3504.4</v>
      </c>
    </row>
    <row r="117" spans="1:6" ht="29.25" x14ac:dyDescent="0.25">
      <c r="A117" s="237" t="s">
        <v>152</v>
      </c>
      <c r="B117" s="61" t="s">
        <v>132</v>
      </c>
      <c r="C117" s="61" t="s">
        <v>77</v>
      </c>
      <c r="D117" s="61" t="s">
        <v>149</v>
      </c>
      <c r="E117" s="61" t="s">
        <v>60</v>
      </c>
      <c r="F117" s="312">
        <f>F118</f>
        <v>3504.4</v>
      </c>
    </row>
    <row r="118" spans="1:6" ht="29.25" x14ac:dyDescent="0.25">
      <c r="A118" s="98" t="s">
        <v>142</v>
      </c>
      <c r="B118" s="61" t="s">
        <v>132</v>
      </c>
      <c r="C118" s="61" t="s">
        <v>139</v>
      </c>
      <c r="D118" s="61" t="s">
        <v>149</v>
      </c>
      <c r="E118" s="61" t="s">
        <v>65</v>
      </c>
      <c r="F118" s="312">
        <v>3504.4</v>
      </c>
    </row>
    <row r="119" spans="1:6" ht="60" x14ac:dyDescent="0.25">
      <c r="A119" s="331" t="s">
        <v>338</v>
      </c>
      <c r="B119" s="71" t="s">
        <v>132</v>
      </c>
      <c r="C119" s="71" t="s">
        <v>139</v>
      </c>
      <c r="D119" s="71" t="s">
        <v>337</v>
      </c>
      <c r="E119" s="71" t="s">
        <v>60</v>
      </c>
      <c r="F119" s="311">
        <f>F120</f>
        <v>11794.5</v>
      </c>
    </row>
    <row r="120" spans="1:6" ht="43.5" x14ac:dyDescent="0.25">
      <c r="A120" s="98" t="s">
        <v>153</v>
      </c>
      <c r="B120" s="61" t="s">
        <v>132</v>
      </c>
      <c r="C120" s="61" t="s">
        <v>139</v>
      </c>
      <c r="D120" s="61" t="s">
        <v>150</v>
      </c>
      <c r="E120" s="61" t="s">
        <v>60</v>
      </c>
      <c r="F120" s="315">
        <f>F121</f>
        <v>11794.5</v>
      </c>
    </row>
    <row r="121" spans="1:6" ht="29.25" x14ac:dyDescent="0.25">
      <c r="A121" s="98" t="s">
        <v>142</v>
      </c>
      <c r="B121" s="61" t="s">
        <v>132</v>
      </c>
      <c r="C121" s="61" t="s">
        <v>139</v>
      </c>
      <c r="D121" s="61" t="s">
        <v>150</v>
      </c>
      <c r="E121" s="61" t="s">
        <v>65</v>
      </c>
      <c r="F121" s="315">
        <v>11794.5</v>
      </c>
    </row>
    <row r="122" spans="1:6" ht="45" x14ac:dyDescent="0.25">
      <c r="A122" s="239" t="s">
        <v>332</v>
      </c>
      <c r="B122" s="71" t="s">
        <v>132</v>
      </c>
      <c r="C122" s="71" t="s">
        <v>139</v>
      </c>
      <c r="D122" s="71" t="s">
        <v>335</v>
      </c>
      <c r="E122" s="71" t="s">
        <v>60</v>
      </c>
      <c r="F122" s="317">
        <f>F123</f>
        <v>4713.0999999999995</v>
      </c>
    </row>
    <row r="123" spans="1:6" ht="43.5" x14ac:dyDescent="0.25">
      <c r="A123" s="98" t="s">
        <v>154</v>
      </c>
      <c r="B123" s="61" t="s">
        <v>132</v>
      </c>
      <c r="C123" s="61" t="s">
        <v>139</v>
      </c>
      <c r="D123" s="61" t="s">
        <v>151</v>
      </c>
      <c r="E123" s="61" t="s">
        <v>60</v>
      </c>
      <c r="F123" s="312">
        <f>F124</f>
        <v>4713.0999999999995</v>
      </c>
    </row>
    <row r="124" spans="1:6" ht="29.25" x14ac:dyDescent="0.25">
      <c r="A124" s="98" t="s">
        <v>142</v>
      </c>
      <c r="B124" s="61" t="s">
        <v>132</v>
      </c>
      <c r="C124" s="61" t="s">
        <v>139</v>
      </c>
      <c r="D124" s="61" t="s">
        <v>151</v>
      </c>
      <c r="E124" s="61" t="s">
        <v>65</v>
      </c>
      <c r="F124" s="312">
        <f>4850.4-140+2.7</f>
        <v>4713.0999999999995</v>
      </c>
    </row>
    <row r="125" spans="1:6" x14ac:dyDescent="0.25">
      <c r="A125" s="332" t="s">
        <v>155</v>
      </c>
      <c r="B125" s="71" t="s">
        <v>132</v>
      </c>
      <c r="C125" s="71" t="s">
        <v>132</v>
      </c>
      <c r="D125" s="71" t="s">
        <v>63</v>
      </c>
      <c r="E125" s="71" t="s">
        <v>60</v>
      </c>
      <c r="F125" s="311">
        <f>F126+F128</f>
        <v>6365.3</v>
      </c>
    </row>
    <row r="126" spans="1:6" ht="29.25" x14ac:dyDescent="0.25">
      <c r="A126" s="255" t="s">
        <v>356</v>
      </c>
      <c r="B126" s="61" t="s">
        <v>132</v>
      </c>
      <c r="C126" s="61" t="s">
        <v>132</v>
      </c>
      <c r="D126" s="61" t="s">
        <v>156</v>
      </c>
      <c r="E126" s="61" t="s">
        <v>60</v>
      </c>
      <c r="F126" s="312">
        <f>F127</f>
        <v>3491</v>
      </c>
    </row>
    <row r="127" spans="1:6" ht="29.25" x14ac:dyDescent="0.25">
      <c r="A127" s="98" t="s">
        <v>142</v>
      </c>
      <c r="B127" s="61" t="s">
        <v>132</v>
      </c>
      <c r="C127" s="61" t="s">
        <v>132</v>
      </c>
      <c r="D127" s="61" t="s">
        <v>156</v>
      </c>
      <c r="E127" s="61" t="s">
        <v>65</v>
      </c>
      <c r="F127" s="312">
        <f>3491</f>
        <v>3491</v>
      </c>
    </row>
    <row r="128" spans="1:6" x14ac:dyDescent="0.25">
      <c r="A128" s="255" t="s">
        <v>358</v>
      </c>
      <c r="B128" s="61" t="s">
        <v>132</v>
      </c>
      <c r="C128" s="61" t="s">
        <v>132</v>
      </c>
      <c r="D128" s="61" t="s">
        <v>357</v>
      </c>
      <c r="E128" s="61" t="s">
        <v>60</v>
      </c>
      <c r="F128" s="312">
        <f>F129</f>
        <v>2874.3</v>
      </c>
    </row>
    <row r="129" spans="1:7" ht="29.25" x14ac:dyDescent="0.25">
      <c r="A129" s="98" t="s">
        <v>142</v>
      </c>
      <c r="B129" s="61" t="s">
        <v>132</v>
      </c>
      <c r="C129" s="61" t="s">
        <v>132</v>
      </c>
      <c r="D129" s="61" t="s">
        <v>357</v>
      </c>
      <c r="E129" s="61" t="s">
        <v>65</v>
      </c>
      <c r="F129" s="312">
        <v>2874.3</v>
      </c>
    </row>
    <row r="130" spans="1:7" x14ac:dyDescent="0.25">
      <c r="A130" s="332" t="s">
        <v>160</v>
      </c>
      <c r="B130" s="71" t="s">
        <v>132</v>
      </c>
      <c r="C130" s="71" t="s">
        <v>158</v>
      </c>
      <c r="D130" s="71" t="s">
        <v>63</v>
      </c>
      <c r="E130" s="71" t="s">
        <v>60</v>
      </c>
      <c r="F130" s="317">
        <f>F131</f>
        <v>8314.4000000000015</v>
      </c>
    </row>
    <row r="131" spans="1:7" ht="30" x14ac:dyDescent="0.25">
      <c r="A131" s="229" t="s">
        <v>321</v>
      </c>
      <c r="B131" s="71" t="s">
        <v>132</v>
      </c>
      <c r="C131" s="71" t="s">
        <v>158</v>
      </c>
      <c r="D131" s="71" t="s">
        <v>135</v>
      </c>
      <c r="E131" s="71" t="s">
        <v>60</v>
      </c>
      <c r="F131" s="317">
        <f>F132+F137+F140</f>
        <v>8314.4000000000015</v>
      </c>
    </row>
    <row r="132" spans="1:7" ht="60" x14ac:dyDescent="0.25">
      <c r="A132" s="236" t="s">
        <v>328</v>
      </c>
      <c r="B132" s="71" t="s">
        <v>132</v>
      </c>
      <c r="C132" s="71" t="s">
        <v>158</v>
      </c>
      <c r="D132" s="71" t="s">
        <v>144</v>
      </c>
      <c r="E132" s="71" t="s">
        <v>60</v>
      </c>
      <c r="F132" s="317">
        <f>F133</f>
        <v>4014.1</v>
      </c>
    </row>
    <row r="133" spans="1:7" ht="29.25" x14ac:dyDescent="0.25">
      <c r="A133" s="98" t="s">
        <v>162</v>
      </c>
      <c r="B133" s="61" t="s">
        <v>132</v>
      </c>
      <c r="C133" s="61" t="s">
        <v>161</v>
      </c>
      <c r="D133" s="61" t="s">
        <v>159</v>
      </c>
      <c r="E133" s="61" t="s">
        <v>60</v>
      </c>
      <c r="F133" s="312">
        <f>F134+F135+F136</f>
        <v>4014.1</v>
      </c>
    </row>
    <row r="134" spans="1:7" ht="57.75" x14ac:dyDescent="0.25">
      <c r="A134" s="207" t="s">
        <v>94</v>
      </c>
      <c r="B134" s="61" t="s">
        <v>132</v>
      </c>
      <c r="C134" s="61" t="s">
        <v>161</v>
      </c>
      <c r="D134" s="61" t="s">
        <v>159</v>
      </c>
      <c r="E134" s="61" t="s">
        <v>93</v>
      </c>
      <c r="F134" s="312">
        <v>3814.2</v>
      </c>
    </row>
    <row r="135" spans="1:7" ht="29.25" x14ac:dyDescent="0.25">
      <c r="A135" s="207" t="s">
        <v>103</v>
      </c>
      <c r="B135" s="61" t="s">
        <v>132</v>
      </c>
      <c r="C135" s="61" t="s">
        <v>161</v>
      </c>
      <c r="D135" s="61" t="s">
        <v>159</v>
      </c>
      <c r="E135" s="61" t="s">
        <v>91</v>
      </c>
      <c r="F135" s="312">
        <v>189.9</v>
      </c>
    </row>
    <row r="136" spans="1:7" x14ac:dyDescent="0.25">
      <c r="A136" s="207" t="s">
        <v>104</v>
      </c>
      <c r="B136" s="61" t="s">
        <v>132</v>
      </c>
      <c r="C136" s="61" t="s">
        <v>161</v>
      </c>
      <c r="D136" s="61" t="s">
        <v>159</v>
      </c>
      <c r="E136" s="61" t="s">
        <v>97</v>
      </c>
      <c r="F136" s="312">
        <v>10</v>
      </c>
    </row>
    <row r="137" spans="1:7" ht="45" x14ac:dyDescent="0.25">
      <c r="A137" s="239" t="s">
        <v>329</v>
      </c>
      <c r="B137" s="71" t="s">
        <v>132</v>
      </c>
      <c r="C137" s="71" t="s">
        <v>161</v>
      </c>
      <c r="D137" s="71" t="s">
        <v>163</v>
      </c>
      <c r="E137" s="71" t="s">
        <v>60</v>
      </c>
      <c r="F137" s="311">
        <f>F138+F139</f>
        <v>845</v>
      </c>
      <c r="G137" s="136">
        <f>F137+F132+F110+F20</f>
        <v>259290.6</v>
      </c>
    </row>
    <row r="138" spans="1:7" ht="57.75" x14ac:dyDescent="0.25">
      <c r="A138" s="207" t="s">
        <v>94</v>
      </c>
      <c r="B138" s="61" t="s">
        <v>132</v>
      </c>
      <c r="C138" s="61" t="s">
        <v>161</v>
      </c>
      <c r="D138" s="61" t="s">
        <v>163</v>
      </c>
      <c r="E138" s="61" t="s">
        <v>93</v>
      </c>
      <c r="F138" s="312">
        <v>14</v>
      </c>
    </row>
    <row r="139" spans="1:7" ht="29.25" x14ac:dyDescent="0.25">
      <c r="A139" s="207" t="s">
        <v>103</v>
      </c>
      <c r="B139" s="61" t="s">
        <v>132</v>
      </c>
      <c r="C139" s="61" t="s">
        <v>161</v>
      </c>
      <c r="D139" s="61" t="s">
        <v>163</v>
      </c>
      <c r="E139" s="61" t="s">
        <v>91</v>
      </c>
      <c r="F139" s="312">
        <v>831</v>
      </c>
    </row>
    <row r="140" spans="1:7" ht="45" x14ac:dyDescent="0.25">
      <c r="A140" s="236" t="s">
        <v>330</v>
      </c>
      <c r="B140" s="71" t="s">
        <v>132</v>
      </c>
      <c r="C140" s="71" t="s">
        <v>158</v>
      </c>
      <c r="D140" s="71" t="s">
        <v>243</v>
      </c>
      <c r="E140" s="71" t="s">
        <v>60</v>
      </c>
      <c r="F140" s="311">
        <f>F141+F145</f>
        <v>3455.3</v>
      </c>
    </row>
    <row r="141" spans="1:7" ht="29.25" x14ac:dyDescent="0.25">
      <c r="A141" s="237" t="s">
        <v>245</v>
      </c>
      <c r="B141" s="96" t="s">
        <v>132</v>
      </c>
      <c r="C141" s="96" t="s">
        <v>158</v>
      </c>
      <c r="D141" s="96" t="s">
        <v>244</v>
      </c>
      <c r="E141" s="96" t="s">
        <v>60</v>
      </c>
      <c r="F141" s="333">
        <f>F142+F143+F144</f>
        <v>1370.1000000000001</v>
      </c>
    </row>
    <row r="142" spans="1:7" ht="57.75" x14ac:dyDescent="0.25">
      <c r="A142" s="207" t="s">
        <v>94</v>
      </c>
      <c r="B142" s="61" t="s">
        <v>132</v>
      </c>
      <c r="C142" s="61" t="s">
        <v>158</v>
      </c>
      <c r="D142" s="61" t="s">
        <v>244</v>
      </c>
      <c r="E142" s="61" t="s">
        <v>93</v>
      </c>
      <c r="F142" s="312">
        <v>588.6</v>
      </c>
    </row>
    <row r="143" spans="1:7" ht="29.25" x14ac:dyDescent="0.25">
      <c r="A143" s="207" t="s">
        <v>103</v>
      </c>
      <c r="B143" s="61" t="s">
        <v>132</v>
      </c>
      <c r="C143" s="61" t="s">
        <v>158</v>
      </c>
      <c r="D143" s="61" t="s">
        <v>244</v>
      </c>
      <c r="E143" s="61" t="s">
        <v>91</v>
      </c>
      <c r="F143" s="312">
        <v>756.2</v>
      </c>
    </row>
    <row r="144" spans="1:7" x14ac:dyDescent="0.25">
      <c r="A144" s="207" t="s">
        <v>104</v>
      </c>
      <c r="B144" s="61" t="s">
        <v>132</v>
      </c>
      <c r="C144" s="61" t="s">
        <v>158</v>
      </c>
      <c r="D144" s="61" t="s">
        <v>244</v>
      </c>
      <c r="E144" s="61" t="s">
        <v>97</v>
      </c>
      <c r="F144" s="312">
        <f>4.3+21</f>
        <v>25.3</v>
      </c>
    </row>
    <row r="145" spans="1:6" ht="57.75" x14ac:dyDescent="0.25">
      <c r="A145" s="207" t="s">
        <v>164</v>
      </c>
      <c r="B145" s="61" t="s">
        <v>132</v>
      </c>
      <c r="C145" s="61" t="s">
        <v>158</v>
      </c>
      <c r="D145" s="61" t="s">
        <v>246</v>
      </c>
      <c r="E145" s="61" t="s">
        <v>60</v>
      </c>
      <c r="F145" s="312">
        <f>F146+F147</f>
        <v>2085.1999999999998</v>
      </c>
    </row>
    <row r="146" spans="1:6" ht="57.75" x14ac:dyDescent="0.25">
      <c r="A146" s="207" t="s">
        <v>94</v>
      </c>
      <c r="B146" s="61" t="s">
        <v>132</v>
      </c>
      <c r="C146" s="61" t="s">
        <v>158</v>
      </c>
      <c r="D146" s="61" t="s">
        <v>246</v>
      </c>
      <c r="E146" s="61" t="s">
        <v>93</v>
      </c>
      <c r="F146" s="312">
        <f>43.6+1879.5</f>
        <v>1923.1</v>
      </c>
    </row>
    <row r="147" spans="1:6" ht="45" customHeight="1" x14ac:dyDescent="0.25">
      <c r="A147" s="207" t="s">
        <v>103</v>
      </c>
      <c r="B147" s="61" t="s">
        <v>132</v>
      </c>
      <c r="C147" s="61" t="s">
        <v>158</v>
      </c>
      <c r="D147" s="61" t="s">
        <v>246</v>
      </c>
      <c r="E147" s="61" t="s">
        <v>91</v>
      </c>
      <c r="F147" s="312">
        <v>162.1</v>
      </c>
    </row>
    <row r="148" spans="1:6" x14ac:dyDescent="0.25">
      <c r="A148" s="282" t="s">
        <v>57</v>
      </c>
      <c r="B148" s="97" t="s">
        <v>58</v>
      </c>
      <c r="C148" s="97" t="s">
        <v>59</v>
      </c>
      <c r="D148" s="97" t="s">
        <v>63</v>
      </c>
      <c r="E148" s="97" t="s">
        <v>60</v>
      </c>
      <c r="F148" s="224">
        <f>F149+F168</f>
        <v>29747.199999999997</v>
      </c>
    </row>
    <row r="149" spans="1:6" x14ac:dyDescent="0.25">
      <c r="A149" s="334" t="s">
        <v>62</v>
      </c>
      <c r="B149" s="71" t="s">
        <v>58</v>
      </c>
      <c r="C149" s="71" t="s">
        <v>61</v>
      </c>
      <c r="D149" s="78" t="s">
        <v>63</v>
      </c>
      <c r="E149" s="64" t="s">
        <v>60</v>
      </c>
      <c r="F149" s="215">
        <f>F151+F157+F162+F165+F154</f>
        <v>28847.899999999998</v>
      </c>
    </row>
    <row r="150" spans="1:6" ht="30" x14ac:dyDescent="0.25">
      <c r="A150" s="216" t="s">
        <v>311</v>
      </c>
      <c r="B150" s="78" t="s">
        <v>58</v>
      </c>
      <c r="C150" s="78" t="s">
        <v>61</v>
      </c>
      <c r="D150" s="78" t="s">
        <v>260</v>
      </c>
      <c r="E150" s="78" t="s">
        <v>60</v>
      </c>
      <c r="F150" s="210">
        <f>F151+F154+F162+F157+F165</f>
        <v>28847.9</v>
      </c>
    </row>
    <row r="151" spans="1:6" ht="30" x14ac:dyDescent="0.25">
      <c r="A151" s="218" t="s">
        <v>318</v>
      </c>
      <c r="B151" s="71" t="s">
        <v>58</v>
      </c>
      <c r="C151" s="71" t="s">
        <v>61</v>
      </c>
      <c r="D151" s="162" t="s">
        <v>69</v>
      </c>
      <c r="E151" s="64" t="s">
        <v>60</v>
      </c>
      <c r="F151" s="215">
        <f>F152</f>
        <v>1653.4</v>
      </c>
    </row>
    <row r="152" spans="1:6" x14ac:dyDescent="0.25">
      <c r="A152" s="219" t="s">
        <v>66</v>
      </c>
      <c r="B152" s="62" t="s">
        <v>58</v>
      </c>
      <c r="C152" s="62" t="s">
        <v>61</v>
      </c>
      <c r="D152" s="62" t="s">
        <v>64</v>
      </c>
      <c r="E152" s="62" t="s">
        <v>60</v>
      </c>
      <c r="F152" s="140">
        <f>F153</f>
        <v>1653.4</v>
      </c>
    </row>
    <row r="153" spans="1:6" ht="43.5" x14ac:dyDescent="0.25">
      <c r="A153" s="205" t="s">
        <v>67</v>
      </c>
      <c r="B153" s="62" t="s">
        <v>58</v>
      </c>
      <c r="C153" s="62" t="s">
        <v>61</v>
      </c>
      <c r="D153" s="62" t="s">
        <v>64</v>
      </c>
      <c r="E153" s="62" t="s">
        <v>65</v>
      </c>
      <c r="F153" s="140">
        <f>3649.5-86.5-1909.6</f>
        <v>1653.4</v>
      </c>
    </row>
    <row r="154" spans="1:6" ht="30" x14ac:dyDescent="0.25">
      <c r="A154" s="218" t="s">
        <v>315</v>
      </c>
      <c r="B154" s="71" t="s">
        <v>58</v>
      </c>
      <c r="C154" s="71" t="s">
        <v>61</v>
      </c>
      <c r="D154" s="162" t="s">
        <v>317</v>
      </c>
      <c r="E154" s="64" t="s">
        <v>60</v>
      </c>
      <c r="F154" s="215">
        <f>F155</f>
        <v>1909.6</v>
      </c>
    </row>
    <row r="155" spans="1:6" x14ac:dyDescent="0.25">
      <c r="A155" s="219" t="s">
        <v>66</v>
      </c>
      <c r="B155" s="62" t="s">
        <v>58</v>
      </c>
      <c r="C155" s="62" t="s">
        <v>61</v>
      </c>
      <c r="D155" s="62" t="s">
        <v>316</v>
      </c>
      <c r="E155" s="62" t="s">
        <v>60</v>
      </c>
      <c r="F155" s="140">
        <f>F156</f>
        <v>1909.6</v>
      </c>
    </row>
    <row r="156" spans="1:6" ht="43.5" x14ac:dyDescent="0.25">
      <c r="A156" s="205" t="s">
        <v>67</v>
      </c>
      <c r="B156" s="62" t="s">
        <v>58</v>
      </c>
      <c r="C156" s="62" t="s">
        <v>61</v>
      </c>
      <c r="D156" s="62" t="s">
        <v>316</v>
      </c>
      <c r="E156" s="62" t="s">
        <v>65</v>
      </c>
      <c r="F156" s="140">
        <v>1909.6</v>
      </c>
    </row>
    <row r="157" spans="1:6" ht="30" x14ac:dyDescent="0.25">
      <c r="A157" s="220" t="s">
        <v>313</v>
      </c>
      <c r="B157" s="64" t="s">
        <v>58</v>
      </c>
      <c r="C157" s="64" t="s">
        <v>61</v>
      </c>
      <c r="D157" s="64" t="s">
        <v>68</v>
      </c>
      <c r="E157" s="64" t="s">
        <v>60</v>
      </c>
      <c r="F157" s="215">
        <f>F158+F160</f>
        <v>13680.9</v>
      </c>
    </row>
    <row r="158" spans="1:6" x14ac:dyDescent="0.25">
      <c r="A158" s="98" t="s">
        <v>72</v>
      </c>
      <c r="B158" s="62" t="s">
        <v>58</v>
      </c>
      <c r="C158" s="62" t="s">
        <v>61</v>
      </c>
      <c r="D158" s="63" t="s">
        <v>70</v>
      </c>
      <c r="E158" s="62" t="s">
        <v>60</v>
      </c>
      <c r="F158" s="140">
        <f>F159</f>
        <v>13672.8</v>
      </c>
    </row>
    <row r="159" spans="1:6" ht="43.5" x14ac:dyDescent="0.25">
      <c r="A159" s="205" t="s">
        <v>67</v>
      </c>
      <c r="B159" s="62" t="s">
        <v>58</v>
      </c>
      <c r="C159" s="62" t="s">
        <v>61</v>
      </c>
      <c r="D159" s="63" t="s">
        <v>70</v>
      </c>
      <c r="E159" s="62" t="s">
        <v>65</v>
      </c>
      <c r="F159" s="140">
        <v>13672.8</v>
      </c>
    </row>
    <row r="160" spans="1:6" ht="29.25" x14ac:dyDescent="0.25">
      <c r="A160" s="98" t="s">
        <v>73</v>
      </c>
      <c r="B160" s="62" t="s">
        <v>58</v>
      </c>
      <c r="C160" s="62" t="s">
        <v>61</v>
      </c>
      <c r="D160" s="109" t="s">
        <v>71</v>
      </c>
      <c r="E160" s="62" t="s">
        <v>60</v>
      </c>
      <c r="F160" s="140">
        <f>F161</f>
        <v>8.1</v>
      </c>
    </row>
    <row r="161" spans="1:6" ht="43.5" x14ac:dyDescent="0.25">
      <c r="A161" s="205" t="s">
        <v>67</v>
      </c>
      <c r="B161" s="62" t="s">
        <v>58</v>
      </c>
      <c r="C161" s="62" t="s">
        <v>61</v>
      </c>
      <c r="D161" s="63" t="s">
        <v>71</v>
      </c>
      <c r="E161" s="62" t="s">
        <v>65</v>
      </c>
      <c r="F161" s="140">
        <v>8.1</v>
      </c>
    </row>
    <row r="162" spans="1:6" ht="30" x14ac:dyDescent="0.25">
      <c r="A162" s="218" t="s">
        <v>319</v>
      </c>
      <c r="B162" s="64" t="s">
        <v>58</v>
      </c>
      <c r="C162" s="64" t="s">
        <v>61</v>
      </c>
      <c r="D162" s="162" t="s">
        <v>74</v>
      </c>
      <c r="E162" s="64" t="s">
        <v>60</v>
      </c>
      <c r="F162" s="215">
        <f>F163</f>
        <v>10037.5</v>
      </c>
    </row>
    <row r="163" spans="1:6" x14ac:dyDescent="0.25">
      <c r="A163" s="98" t="s">
        <v>76</v>
      </c>
      <c r="B163" s="62" t="s">
        <v>58</v>
      </c>
      <c r="C163" s="62" t="s">
        <v>61</v>
      </c>
      <c r="D163" s="63" t="s">
        <v>75</v>
      </c>
      <c r="E163" s="62" t="s">
        <v>60</v>
      </c>
      <c r="F163" s="221">
        <f>F164</f>
        <v>10037.5</v>
      </c>
    </row>
    <row r="164" spans="1:6" ht="47.25" customHeight="1" x14ac:dyDescent="0.25">
      <c r="A164" s="205" t="s">
        <v>67</v>
      </c>
      <c r="B164" s="62" t="s">
        <v>58</v>
      </c>
      <c r="C164" s="62" t="s">
        <v>61</v>
      </c>
      <c r="D164" s="63" t="s">
        <v>75</v>
      </c>
      <c r="E164" s="62" t="s">
        <v>65</v>
      </c>
      <c r="F164" s="140">
        <v>10037.5</v>
      </c>
    </row>
    <row r="165" spans="1:6" ht="30" x14ac:dyDescent="0.25">
      <c r="A165" s="216" t="s">
        <v>249</v>
      </c>
      <c r="B165" s="64" t="s">
        <v>58</v>
      </c>
      <c r="C165" s="64" t="s">
        <v>61</v>
      </c>
      <c r="D165" s="162" t="s">
        <v>247</v>
      </c>
      <c r="E165" s="64" t="s">
        <v>60</v>
      </c>
      <c r="F165" s="215">
        <f>F166</f>
        <v>1566.5</v>
      </c>
    </row>
    <row r="166" spans="1:6" x14ac:dyDescent="0.25">
      <c r="A166" s="205" t="s">
        <v>250</v>
      </c>
      <c r="B166" s="62" t="s">
        <v>58</v>
      </c>
      <c r="C166" s="62" t="s">
        <v>61</v>
      </c>
      <c r="D166" s="63" t="s">
        <v>247</v>
      </c>
      <c r="E166" s="62" t="s">
        <v>60</v>
      </c>
      <c r="F166" s="140">
        <f>F167</f>
        <v>1566.5</v>
      </c>
    </row>
    <row r="167" spans="1:6" ht="45" customHeight="1" x14ac:dyDescent="0.25">
      <c r="A167" s="205" t="s">
        <v>67</v>
      </c>
      <c r="B167" s="62" t="s">
        <v>58</v>
      </c>
      <c r="C167" s="62" t="s">
        <v>61</v>
      </c>
      <c r="D167" s="63" t="s">
        <v>248</v>
      </c>
      <c r="E167" s="62" t="s">
        <v>65</v>
      </c>
      <c r="F167" s="140">
        <f>86.5+1480</f>
        <v>1566.5</v>
      </c>
    </row>
    <row r="168" spans="1:6" x14ac:dyDescent="0.25">
      <c r="A168" s="220" t="s">
        <v>204</v>
      </c>
      <c r="B168" s="64" t="s">
        <v>58</v>
      </c>
      <c r="C168" s="64" t="s">
        <v>106</v>
      </c>
      <c r="D168" s="162" t="s">
        <v>63</v>
      </c>
      <c r="E168" s="64" t="s">
        <v>60</v>
      </c>
      <c r="F168" s="215">
        <f>F170</f>
        <v>899.3</v>
      </c>
    </row>
    <row r="169" spans="1:6" ht="30" x14ac:dyDescent="0.25">
      <c r="A169" s="216" t="s">
        <v>311</v>
      </c>
      <c r="B169" s="78" t="s">
        <v>58</v>
      </c>
      <c r="C169" s="78" t="s">
        <v>106</v>
      </c>
      <c r="D169" s="78" t="s">
        <v>260</v>
      </c>
      <c r="E169" s="78" t="s">
        <v>60</v>
      </c>
      <c r="F169" s="210">
        <f>F170</f>
        <v>899.3</v>
      </c>
    </row>
    <row r="170" spans="1:6" ht="60" x14ac:dyDescent="0.25">
      <c r="A170" s="222" t="s">
        <v>349</v>
      </c>
      <c r="B170" s="71" t="s">
        <v>58</v>
      </c>
      <c r="C170" s="71" t="s">
        <v>106</v>
      </c>
      <c r="D170" s="71" t="s">
        <v>242</v>
      </c>
      <c r="E170" s="71" t="s">
        <v>60</v>
      </c>
      <c r="F170" s="215">
        <f>F171+F172</f>
        <v>899.3</v>
      </c>
    </row>
    <row r="171" spans="1:6" ht="57.75" x14ac:dyDescent="0.25">
      <c r="A171" s="207" t="s">
        <v>94</v>
      </c>
      <c r="B171" s="61" t="s">
        <v>58</v>
      </c>
      <c r="C171" s="61" t="s">
        <v>106</v>
      </c>
      <c r="D171" s="61" t="s">
        <v>242</v>
      </c>
      <c r="E171" s="61" t="s">
        <v>93</v>
      </c>
      <c r="F171" s="140">
        <v>711.9</v>
      </c>
    </row>
    <row r="172" spans="1:6" ht="29.25" x14ac:dyDescent="0.25">
      <c r="A172" s="207" t="s">
        <v>103</v>
      </c>
      <c r="B172" s="61" t="s">
        <v>58</v>
      </c>
      <c r="C172" s="61" t="s">
        <v>106</v>
      </c>
      <c r="D172" s="61" t="s">
        <v>242</v>
      </c>
      <c r="E172" s="61" t="s">
        <v>91</v>
      </c>
      <c r="F172" s="140">
        <v>187.4</v>
      </c>
    </row>
    <row r="173" spans="1:6" x14ac:dyDescent="0.25">
      <c r="A173" s="282" t="s">
        <v>208</v>
      </c>
      <c r="B173" s="97" t="s">
        <v>158</v>
      </c>
      <c r="C173" s="97" t="s">
        <v>78</v>
      </c>
      <c r="D173" s="97" t="s">
        <v>63</v>
      </c>
      <c r="E173" s="97" t="s">
        <v>60</v>
      </c>
      <c r="F173" s="335">
        <f>F174</f>
        <v>266.10000000000002</v>
      </c>
    </row>
    <row r="174" spans="1:6" x14ac:dyDescent="0.25">
      <c r="A174" s="238" t="s">
        <v>207</v>
      </c>
      <c r="B174" s="61" t="s">
        <v>158</v>
      </c>
      <c r="C174" s="61" t="s">
        <v>132</v>
      </c>
      <c r="D174" s="61" t="s">
        <v>63</v>
      </c>
      <c r="E174" s="61" t="s">
        <v>60</v>
      </c>
      <c r="F174" s="288">
        <f>F175</f>
        <v>266.10000000000002</v>
      </c>
    </row>
    <row r="175" spans="1:6" ht="45" x14ac:dyDescent="0.25">
      <c r="A175" s="249" t="s">
        <v>209</v>
      </c>
      <c r="B175" s="71" t="s">
        <v>158</v>
      </c>
      <c r="C175" s="71" t="s">
        <v>132</v>
      </c>
      <c r="D175" s="153" t="s">
        <v>214</v>
      </c>
      <c r="E175" s="71" t="s">
        <v>60</v>
      </c>
      <c r="F175" s="268">
        <f>F176</f>
        <v>266.10000000000002</v>
      </c>
    </row>
    <row r="176" spans="1:6" ht="29.25" x14ac:dyDescent="0.25">
      <c r="A176" s="255" t="s">
        <v>210</v>
      </c>
      <c r="B176" s="61" t="s">
        <v>158</v>
      </c>
      <c r="C176" s="61" t="s">
        <v>132</v>
      </c>
      <c r="D176" s="83" t="s">
        <v>213</v>
      </c>
      <c r="E176" s="61" t="s">
        <v>60</v>
      </c>
      <c r="F176" s="288">
        <f>F177</f>
        <v>266.10000000000002</v>
      </c>
    </row>
    <row r="177" spans="1:6" ht="100.5" x14ac:dyDescent="0.25">
      <c r="A177" s="255" t="s">
        <v>211</v>
      </c>
      <c r="B177" s="61" t="s">
        <v>158</v>
      </c>
      <c r="C177" s="61" t="s">
        <v>132</v>
      </c>
      <c r="D177" s="83" t="s">
        <v>212</v>
      </c>
      <c r="E177" s="61" t="s">
        <v>60</v>
      </c>
      <c r="F177" s="288">
        <f>F178</f>
        <v>266.10000000000002</v>
      </c>
    </row>
    <row r="178" spans="1:6" ht="29.25" x14ac:dyDescent="0.25">
      <c r="A178" s="207" t="s">
        <v>103</v>
      </c>
      <c r="B178" s="61" t="s">
        <v>158</v>
      </c>
      <c r="C178" s="61" t="s">
        <v>132</v>
      </c>
      <c r="D178" s="83" t="s">
        <v>212</v>
      </c>
      <c r="E178" s="61" t="s">
        <v>91</v>
      </c>
      <c r="F178" s="288">
        <v>266.10000000000002</v>
      </c>
    </row>
    <row r="179" spans="1:6" x14ac:dyDescent="0.25">
      <c r="A179" s="323" t="s">
        <v>179</v>
      </c>
      <c r="B179" s="97" t="s">
        <v>181</v>
      </c>
      <c r="C179" s="97" t="s">
        <v>59</v>
      </c>
      <c r="D179" s="97" t="s">
        <v>63</v>
      </c>
      <c r="E179" s="97" t="s">
        <v>60</v>
      </c>
      <c r="F179" s="336">
        <f>F180+F182</f>
        <v>6943.5</v>
      </c>
    </row>
    <row r="180" spans="1:6" x14ac:dyDescent="0.25">
      <c r="A180" s="332" t="s">
        <v>365</v>
      </c>
      <c r="B180" s="79" t="s">
        <v>181</v>
      </c>
      <c r="C180" s="79" t="s">
        <v>79</v>
      </c>
      <c r="D180" s="79" t="s">
        <v>183</v>
      </c>
      <c r="E180" s="79" t="s">
        <v>60</v>
      </c>
      <c r="F180" s="337">
        <f>F181</f>
        <v>2996.3</v>
      </c>
    </row>
    <row r="181" spans="1:6" ht="43.5" customHeight="1" x14ac:dyDescent="0.25">
      <c r="A181" s="205" t="s">
        <v>67</v>
      </c>
      <c r="B181" s="79" t="s">
        <v>181</v>
      </c>
      <c r="C181" s="79" t="s">
        <v>184</v>
      </c>
      <c r="D181" s="79" t="s">
        <v>183</v>
      </c>
      <c r="E181" s="79" t="s">
        <v>65</v>
      </c>
      <c r="F181" s="337">
        <v>2996.3</v>
      </c>
    </row>
    <row r="182" spans="1:6" x14ac:dyDescent="0.25">
      <c r="A182" s="219" t="s">
        <v>182</v>
      </c>
      <c r="B182" s="62" t="s">
        <v>181</v>
      </c>
      <c r="C182" s="62" t="s">
        <v>106</v>
      </c>
      <c r="D182" s="61" t="s">
        <v>63</v>
      </c>
      <c r="E182" s="62" t="s">
        <v>60</v>
      </c>
      <c r="F182" s="337">
        <f>F183</f>
        <v>3947.2</v>
      </c>
    </row>
    <row r="183" spans="1:6" ht="30" x14ac:dyDescent="0.25">
      <c r="A183" s="229" t="s">
        <v>321</v>
      </c>
      <c r="B183" s="64" t="s">
        <v>181</v>
      </c>
      <c r="C183" s="64" t="s">
        <v>106</v>
      </c>
      <c r="D183" s="71" t="s">
        <v>135</v>
      </c>
      <c r="E183" s="64" t="s">
        <v>60</v>
      </c>
      <c r="F183" s="357">
        <f>F184</f>
        <v>3947.2</v>
      </c>
    </row>
    <row r="184" spans="1:6" ht="43.5" x14ac:dyDescent="0.25">
      <c r="A184" s="256" t="s">
        <v>363</v>
      </c>
      <c r="B184" s="62" t="s">
        <v>181</v>
      </c>
      <c r="C184" s="62" t="s">
        <v>106</v>
      </c>
      <c r="D184" s="62" t="s">
        <v>251</v>
      </c>
      <c r="E184" s="62" t="s">
        <v>60</v>
      </c>
      <c r="F184" s="338">
        <v>3947.2</v>
      </c>
    </row>
    <row r="185" spans="1:6" x14ac:dyDescent="0.25">
      <c r="A185" s="296" t="s">
        <v>253</v>
      </c>
      <c r="B185" s="62" t="s">
        <v>181</v>
      </c>
      <c r="C185" s="62" t="s">
        <v>106</v>
      </c>
      <c r="D185" s="62" t="s">
        <v>251</v>
      </c>
      <c r="E185" s="62" t="s">
        <v>252</v>
      </c>
      <c r="F185" s="338">
        <v>3947.2</v>
      </c>
    </row>
    <row r="186" spans="1:6" x14ac:dyDescent="0.25">
      <c r="A186" s="320" t="s">
        <v>186</v>
      </c>
      <c r="B186" s="115" t="s">
        <v>180</v>
      </c>
      <c r="C186" s="115" t="s">
        <v>78</v>
      </c>
      <c r="D186" s="115" t="s">
        <v>63</v>
      </c>
      <c r="E186" s="115" t="s">
        <v>60</v>
      </c>
      <c r="F186" s="321">
        <f>F187</f>
        <v>700</v>
      </c>
    </row>
    <row r="187" spans="1:6" x14ac:dyDescent="0.25">
      <c r="A187" s="219" t="s">
        <v>187</v>
      </c>
      <c r="B187" s="62" t="s">
        <v>180</v>
      </c>
      <c r="C187" s="62" t="s">
        <v>77</v>
      </c>
      <c r="D187" s="62" t="s">
        <v>63</v>
      </c>
      <c r="E187" s="62" t="s">
        <v>60</v>
      </c>
      <c r="F187" s="324">
        <f>F188+F190</f>
        <v>700</v>
      </c>
    </row>
    <row r="188" spans="1:6" ht="45" x14ac:dyDescent="0.25">
      <c r="A188" s="249" t="s">
        <v>359</v>
      </c>
      <c r="B188" s="64" t="s">
        <v>180</v>
      </c>
      <c r="C188" s="64" t="s">
        <v>77</v>
      </c>
      <c r="D188" s="64" t="s">
        <v>188</v>
      </c>
      <c r="E188" s="64" t="s">
        <v>60</v>
      </c>
      <c r="F188" s="317">
        <f>F189</f>
        <v>600</v>
      </c>
    </row>
    <row r="189" spans="1:6" ht="29.25" x14ac:dyDescent="0.25">
      <c r="A189" s="207" t="s">
        <v>103</v>
      </c>
      <c r="B189" s="62" t="s">
        <v>180</v>
      </c>
      <c r="C189" s="62" t="s">
        <v>77</v>
      </c>
      <c r="D189" s="62" t="s">
        <v>188</v>
      </c>
      <c r="E189" s="62" t="s">
        <v>91</v>
      </c>
      <c r="F189" s="315">
        <f>600</f>
        <v>600</v>
      </c>
    </row>
    <row r="190" spans="1:6" ht="45" x14ac:dyDescent="0.25">
      <c r="A190" s="249" t="s">
        <v>360</v>
      </c>
      <c r="B190" s="64" t="s">
        <v>180</v>
      </c>
      <c r="C190" s="64" t="s">
        <v>77</v>
      </c>
      <c r="D190" s="64" t="s">
        <v>361</v>
      </c>
      <c r="E190" s="64" t="s">
        <v>60</v>
      </c>
      <c r="F190" s="317">
        <f>F191</f>
        <v>100</v>
      </c>
    </row>
    <row r="191" spans="1:6" ht="29.25" x14ac:dyDescent="0.25">
      <c r="A191" s="207" t="s">
        <v>103</v>
      </c>
      <c r="B191" s="62" t="s">
        <v>180</v>
      </c>
      <c r="C191" s="62" t="s">
        <v>77</v>
      </c>
      <c r="D191" s="62" t="s">
        <v>361</v>
      </c>
      <c r="E191" s="62" t="s">
        <v>91</v>
      </c>
      <c r="F191" s="315">
        <v>100</v>
      </c>
    </row>
    <row r="192" spans="1:6" ht="30" x14ac:dyDescent="0.25">
      <c r="A192" s="101" t="s">
        <v>191</v>
      </c>
      <c r="B192" s="97" t="s">
        <v>192</v>
      </c>
      <c r="C192" s="97" t="s">
        <v>78</v>
      </c>
      <c r="D192" s="115" t="s">
        <v>63</v>
      </c>
      <c r="E192" s="97" t="s">
        <v>60</v>
      </c>
      <c r="F192" s="339">
        <f>F193+F201</f>
        <v>94212</v>
      </c>
    </row>
    <row r="193" spans="1:6" ht="29.25" x14ac:dyDescent="0.25">
      <c r="A193" s="213" t="s">
        <v>193</v>
      </c>
      <c r="B193" s="114" t="s">
        <v>192</v>
      </c>
      <c r="C193" s="114" t="s">
        <v>61</v>
      </c>
      <c r="D193" s="114" t="s">
        <v>63</v>
      </c>
      <c r="E193" s="114" t="s">
        <v>60</v>
      </c>
      <c r="F193" s="319">
        <f>F194</f>
        <v>93938.1</v>
      </c>
    </row>
    <row r="194" spans="1:6" x14ac:dyDescent="0.25">
      <c r="A194" s="207" t="s">
        <v>82</v>
      </c>
      <c r="B194" s="62" t="s">
        <v>192</v>
      </c>
      <c r="C194" s="62" t="s">
        <v>61</v>
      </c>
      <c r="D194" s="62" t="s">
        <v>195</v>
      </c>
      <c r="E194" s="62" t="s">
        <v>60</v>
      </c>
      <c r="F194" s="312">
        <f>F195+F197+F199</f>
        <v>93938.1</v>
      </c>
    </row>
    <row r="195" spans="1:6" ht="43.5" x14ac:dyDescent="0.25">
      <c r="A195" s="213" t="s">
        <v>256</v>
      </c>
      <c r="B195" s="62" t="s">
        <v>192</v>
      </c>
      <c r="C195" s="62" t="s">
        <v>61</v>
      </c>
      <c r="D195" s="62" t="s">
        <v>257</v>
      </c>
      <c r="E195" s="62" t="s">
        <v>60</v>
      </c>
      <c r="F195" s="312">
        <f>F196</f>
        <v>3488.8</v>
      </c>
    </row>
    <row r="196" spans="1:6" x14ac:dyDescent="0.25">
      <c r="A196" s="228" t="s">
        <v>177</v>
      </c>
      <c r="B196" s="62" t="s">
        <v>192</v>
      </c>
      <c r="C196" s="62" t="s">
        <v>61</v>
      </c>
      <c r="D196" s="62" t="s">
        <v>257</v>
      </c>
      <c r="E196" s="62" t="s">
        <v>84</v>
      </c>
      <c r="F196" s="312">
        <v>3488.8</v>
      </c>
    </row>
    <row r="197" spans="1:6" ht="72" x14ac:dyDescent="0.25">
      <c r="A197" s="98" t="s">
        <v>197</v>
      </c>
      <c r="B197" s="62" t="s">
        <v>192</v>
      </c>
      <c r="C197" s="62" t="s">
        <v>61</v>
      </c>
      <c r="D197" s="62" t="s">
        <v>196</v>
      </c>
      <c r="E197" s="62" t="s">
        <v>60</v>
      </c>
      <c r="F197" s="312">
        <v>263.3</v>
      </c>
    </row>
    <row r="198" spans="1:6" x14ac:dyDescent="0.25">
      <c r="A198" s="228" t="s">
        <v>177</v>
      </c>
      <c r="B198" s="62" t="s">
        <v>192</v>
      </c>
      <c r="C198" s="62" t="s">
        <v>61</v>
      </c>
      <c r="D198" s="62" t="s">
        <v>196</v>
      </c>
      <c r="E198" s="62" t="s">
        <v>84</v>
      </c>
      <c r="F198" s="312">
        <v>263.3</v>
      </c>
    </row>
    <row r="199" spans="1:6" ht="86.25" x14ac:dyDescent="0.25">
      <c r="A199" s="98" t="s">
        <v>199</v>
      </c>
      <c r="B199" s="62" t="s">
        <v>192</v>
      </c>
      <c r="C199" s="62" t="s">
        <v>61</v>
      </c>
      <c r="D199" s="62" t="s">
        <v>198</v>
      </c>
      <c r="E199" s="62" t="s">
        <v>60</v>
      </c>
      <c r="F199" s="312">
        <f>F200</f>
        <v>90186</v>
      </c>
    </row>
    <row r="200" spans="1:6" x14ac:dyDescent="0.25">
      <c r="A200" s="228" t="s">
        <v>177</v>
      </c>
      <c r="B200" s="62" t="s">
        <v>192</v>
      </c>
      <c r="C200" s="62" t="s">
        <v>61</v>
      </c>
      <c r="D200" s="62" t="s">
        <v>198</v>
      </c>
      <c r="E200" s="62" t="s">
        <v>84</v>
      </c>
      <c r="F200" s="312">
        <v>90186</v>
      </c>
    </row>
    <row r="201" spans="1:6" x14ac:dyDescent="0.25">
      <c r="A201" s="219" t="s">
        <v>194</v>
      </c>
      <c r="B201" s="62" t="s">
        <v>192</v>
      </c>
      <c r="C201" s="62" t="s">
        <v>77</v>
      </c>
      <c r="D201" s="62" t="s">
        <v>63</v>
      </c>
      <c r="E201" s="62" t="s">
        <v>60</v>
      </c>
      <c r="F201" s="312">
        <f>F202</f>
        <v>273.89999999999998</v>
      </c>
    </row>
    <row r="202" spans="1:6" x14ac:dyDescent="0.25">
      <c r="A202" s="207" t="s">
        <v>82</v>
      </c>
      <c r="B202" s="62" t="s">
        <v>192</v>
      </c>
      <c r="C202" s="62" t="s">
        <v>77</v>
      </c>
      <c r="D202" s="62" t="s">
        <v>81</v>
      </c>
      <c r="E202" s="62" t="s">
        <v>60</v>
      </c>
      <c r="F202" s="312">
        <f>F203</f>
        <v>273.89999999999998</v>
      </c>
    </row>
    <row r="203" spans="1:6" x14ac:dyDescent="0.25">
      <c r="A203" s="128" t="s">
        <v>254</v>
      </c>
      <c r="B203" s="62" t="s">
        <v>192</v>
      </c>
      <c r="C203" s="62" t="s">
        <v>77</v>
      </c>
      <c r="D203" s="129" t="s">
        <v>255</v>
      </c>
      <c r="E203" s="62" t="s">
        <v>60</v>
      </c>
      <c r="F203" s="312">
        <f>F204</f>
        <v>273.89999999999998</v>
      </c>
    </row>
    <row r="204" spans="1:6" ht="15.75" thickBot="1" x14ac:dyDescent="0.3">
      <c r="A204" s="340" t="s">
        <v>177</v>
      </c>
      <c r="B204" s="341" t="s">
        <v>192</v>
      </c>
      <c r="C204" s="341" t="s">
        <v>77</v>
      </c>
      <c r="D204" s="342" t="s">
        <v>255</v>
      </c>
      <c r="E204" s="341" t="s">
        <v>84</v>
      </c>
      <c r="F204" s="343">
        <v>273.89999999999998</v>
      </c>
    </row>
    <row r="205" spans="1:6" ht="16.5" thickBot="1" x14ac:dyDescent="0.3">
      <c r="A205" s="344" t="s">
        <v>43</v>
      </c>
      <c r="B205" s="345"/>
      <c r="C205" s="346"/>
      <c r="D205" s="346"/>
      <c r="E205" s="346"/>
      <c r="F205" s="347">
        <f>F7+F77+F82+F87+F100+F148+F173+F179+F186+F192+F96</f>
        <v>538338.47</v>
      </c>
    </row>
    <row r="206" spans="1:6" x14ac:dyDescent="0.25">
      <c r="A206" s="85"/>
      <c r="B206" s="85"/>
      <c r="C206" s="85"/>
      <c r="D206" s="85"/>
      <c r="E206" s="85"/>
      <c r="F206" s="149"/>
    </row>
    <row r="207" spans="1:6" ht="15.75" x14ac:dyDescent="0.25">
      <c r="A207" s="18" t="s">
        <v>17</v>
      </c>
      <c r="B207" s="5"/>
      <c r="C207" s="272"/>
      <c r="D207" s="85"/>
      <c r="E207" s="85"/>
      <c r="F207" s="149"/>
    </row>
    <row r="208" spans="1:6" ht="15.75" x14ac:dyDescent="0.25">
      <c r="A208" s="369" t="s">
        <v>18</v>
      </c>
      <c r="B208" s="369"/>
      <c r="C208" s="370" t="s">
        <v>19</v>
      </c>
      <c r="D208" s="370"/>
      <c r="E208" s="370"/>
      <c r="F208" s="370"/>
    </row>
    <row r="209" spans="1:6" x14ac:dyDescent="0.25">
      <c r="A209" s="85"/>
      <c r="B209" s="85"/>
      <c r="C209" s="85"/>
      <c r="D209" s="85"/>
      <c r="E209" s="85"/>
      <c r="F209" s="149"/>
    </row>
    <row r="210" spans="1:6" x14ac:dyDescent="0.25">
      <c r="A210" s="85"/>
      <c r="B210" s="85"/>
      <c r="C210" s="85"/>
      <c r="D210" s="85"/>
      <c r="E210" s="85"/>
      <c r="F210" s="149"/>
    </row>
    <row r="211" spans="1:6" x14ac:dyDescent="0.25">
      <c r="A211" s="85"/>
      <c r="B211" s="85"/>
      <c r="C211" s="85"/>
      <c r="D211" s="85"/>
      <c r="E211" s="85"/>
      <c r="F211" s="274"/>
    </row>
    <row r="212" spans="1:6" x14ac:dyDescent="0.25">
      <c r="A212" s="85"/>
      <c r="B212" s="85"/>
      <c r="C212" s="85"/>
      <c r="D212" s="85"/>
      <c r="E212" s="85"/>
      <c r="F212" s="149"/>
    </row>
    <row r="213" spans="1:6" x14ac:dyDescent="0.25">
      <c r="A213" s="85"/>
      <c r="B213" s="85"/>
      <c r="C213" s="85"/>
      <c r="D213" s="85"/>
      <c r="E213" s="85"/>
      <c r="F213" s="149"/>
    </row>
    <row r="214" spans="1:6" x14ac:dyDescent="0.25">
      <c r="A214" s="85"/>
      <c r="B214" s="85"/>
      <c r="C214" s="85"/>
      <c r="D214" s="85"/>
      <c r="E214" s="85"/>
      <c r="F214" s="149"/>
    </row>
    <row r="215" spans="1:6" x14ac:dyDescent="0.25">
      <c r="A215" s="85"/>
      <c r="B215" s="85"/>
      <c r="C215" s="85"/>
      <c r="D215" s="85"/>
      <c r="E215" s="85"/>
      <c r="F215" s="149"/>
    </row>
    <row r="216" spans="1:6" x14ac:dyDescent="0.25">
      <c r="A216" s="85"/>
      <c r="B216" s="85"/>
      <c r="C216" s="85"/>
      <c r="D216" s="85"/>
      <c r="E216" s="85"/>
      <c r="F216" s="149"/>
    </row>
    <row r="217" spans="1:6" x14ac:dyDescent="0.25">
      <c r="A217" s="85"/>
      <c r="B217" s="85"/>
      <c r="C217" s="85"/>
      <c r="D217" s="85"/>
      <c r="E217" s="85"/>
      <c r="F217" s="149"/>
    </row>
    <row r="218" spans="1:6" x14ac:dyDescent="0.25">
      <c r="A218" s="85"/>
      <c r="B218" s="85"/>
      <c r="C218" s="85"/>
      <c r="D218" s="85"/>
      <c r="E218" s="85"/>
      <c r="F218" s="149"/>
    </row>
    <row r="219" spans="1:6" x14ac:dyDescent="0.25">
      <c r="A219" s="85"/>
      <c r="B219" s="85"/>
      <c r="C219" s="85"/>
      <c r="D219" s="85"/>
      <c r="E219" s="85"/>
      <c r="F219" s="149"/>
    </row>
    <row r="220" spans="1:6" x14ac:dyDescent="0.25">
      <c r="A220" s="85"/>
      <c r="B220" s="85"/>
      <c r="C220" s="85"/>
      <c r="D220" s="85"/>
      <c r="E220" s="85"/>
      <c r="F220" s="149"/>
    </row>
    <row r="221" spans="1:6" x14ac:dyDescent="0.25">
      <c r="A221" s="85"/>
      <c r="B221" s="85"/>
      <c r="C221" s="85"/>
      <c r="D221" s="85"/>
      <c r="E221" s="85"/>
      <c r="F221" s="149"/>
    </row>
    <row r="222" spans="1:6" x14ac:dyDescent="0.25">
      <c r="A222" s="85"/>
      <c r="B222" s="85"/>
      <c r="C222" s="85"/>
      <c r="D222" s="85"/>
      <c r="E222" s="85"/>
      <c r="F222" s="149"/>
    </row>
    <row r="223" spans="1:6" x14ac:dyDescent="0.25">
      <c r="A223" s="85"/>
      <c r="B223" s="85"/>
      <c r="C223" s="85"/>
      <c r="D223" s="85"/>
      <c r="E223" s="85"/>
      <c r="F223" s="149"/>
    </row>
    <row r="224" spans="1:6" x14ac:dyDescent="0.25">
      <c r="A224" s="85"/>
      <c r="B224" s="85"/>
      <c r="C224" s="85"/>
      <c r="D224" s="85"/>
      <c r="E224" s="85"/>
      <c r="F224" s="149"/>
    </row>
    <row r="225" spans="1:6" x14ac:dyDescent="0.25">
      <c r="A225" s="85"/>
      <c r="B225" s="85"/>
      <c r="C225" s="85"/>
      <c r="D225" s="85"/>
      <c r="E225" s="85"/>
      <c r="F225" s="149"/>
    </row>
    <row r="226" spans="1:6" x14ac:dyDescent="0.25">
      <c r="A226" s="85"/>
      <c r="B226" s="85"/>
      <c r="C226" s="85"/>
      <c r="D226" s="85"/>
      <c r="E226" s="85"/>
      <c r="F226" s="149"/>
    </row>
    <row r="227" spans="1:6" x14ac:dyDescent="0.25">
      <c r="A227" s="85"/>
      <c r="B227" s="85"/>
      <c r="C227" s="85"/>
      <c r="D227" s="85"/>
      <c r="E227" s="85"/>
      <c r="F227" s="149"/>
    </row>
    <row r="228" spans="1:6" x14ac:dyDescent="0.25">
      <c r="A228" s="85"/>
      <c r="B228" s="85"/>
      <c r="C228" s="85"/>
      <c r="D228" s="85"/>
      <c r="E228" s="85"/>
      <c r="F228" s="86"/>
    </row>
    <row r="229" spans="1:6" x14ac:dyDescent="0.25">
      <c r="A229" s="85"/>
      <c r="B229" s="85"/>
      <c r="C229" s="85"/>
      <c r="D229" s="85"/>
      <c r="E229" s="85"/>
      <c r="F229" s="86"/>
    </row>
    <row r="230" spans="1:6" x14ac:dyDescent="0.25">
      <c r="A230" s="85"/>
      <c r="B230" s="85"/>
      <c r="C230" s="85"/>
      <c r="D230" s="85"/>
      <c r="E230" s="85"/>
      <c r="F230" s="86"/>
    </row>
    <row r="231" spans="1:6" x14ac:dyDescent="0.25">
      <c r="A231" s="85"/>
      <c r="B231" s="85"/>
      <c r="C231" s="85"/>
      <c r="D231" s="85"/>
      <c r="E231" s="85"/>
      <c r="F231" s="86"/>
    </row>
    <row r="232" spans="1:6" x14ac:dyDescent="0.25">
      <c r="A232" s="85"/>
      <c r="B232" s="85"/>
      <c r="C232" s="85"/>
      <c r="D232" s="85"/>
      <c r="E232" s="85"/>
      <c r="F232" s="86"/>
    </row>
    <row r="233" spans="1:6" x14ac:dyDescent="0.25">
      <c r="A233" s="85"/>
      <c r="B233" s="85"/>
      <c r="C233" s="85"/>
      <c r="D233" s="85"/>
      <c r="E233" s="85"/>
      <c r="F233" s="86"/>
    </row>
    <row r="234" spans="1:6" x14ac:dyDescent="0.25">
      <c r="A234" s="85"/>
      <c r="B234" s="85"/>
      <c r="C234" s="85"/>
      <c r="D234" s="85"/>
      <c r="E234" s="85"/>
      <c r="F234" s="86"/>
    </row>
    <row r="235" spans="1:6" x14ac:dyDescent="0.25">
      <c r="A235" s="85"/>
      <c r="B235" s="85"/>
      <c r="C235" s="85"/>
      <c r="D235" s="85"/>
      <c r="E235" s="85"/>
      <c r="F235" s="86"/>
    </row>
    <row r="236" spans="1:6" x14ac:dyDescent="0.25">
      <c r="A236" s="85"/>
      <c r="B236" s="85"/>
      <c r="C236" s="85"/>
      <c r="D236" s="85"/>
      <c r="E236" s="85"/>
      <c r="F236" s="86"/>
    </row>
    <row r="237" spans="1:6" x14ac:dyDescent="0.25">
      <c r="A237" s="85"/>
      <c r="B237" s="85"/>
      <c r="C237" s="85"/>
      <c r="D237" s="85"/>
      <c r="E237" s="85"/>
      <c r="F237" s="86"/>
    </row>
    <row r="238" spans="1:6" x14ac:dyDescent="0.25">
      <c r="A238" s="85"/>
      <c r="B238" s="85"/>
      <c r="C238" s="85"/>
      <c r="D238" s="85"/>
      <c r="E238" s="85"/>
      <c r="F238" s="86"/>
    </row>
    <row r="239" spans="1:6" x14ac:dyDescent="0.25">
      <c r="A239" s="85"/>
      <c r="B239" s="85"/>
      <c r="C239" s="85"/>
      <c r="D239" s="85"/>
      <c r="E239" s="85"/>
      <c r="F239" s="86"/>
    </row>
    <row r="240" spans="1:6" x14ac:dyDescent="0.25">
      <c r="A240" s="85"/>
      <c r="B240" s="85"/>
      <c r="C240" s="85"/>
      <c r="D240" s="85"/>
      <c r="E240" s="85"/>
      <c r="F240" s="86"/>
    </row>
    <row r="241" spans="1:6" x14ac:dyDescent="0.25">
      <c r="A241" s="85"/>
      <c r="B241" s="85"/>
      <c r="C241" s="85"/>
      <c r="D241" s="85"/>
      <c r="E241" s="85"/>
      <c r="F241" s="86"/>
    </row>
    <row r="242" spans="1:6" x14ac:dyDescent="0.25">
      <c r="A242" s="85"/>
      <c r="B242" s="85"/>
      <c r="C242" s="85"/>
      <c r="D242" s="85"/>
      <c r="E242" s="85"/>
      <c r="F242" s="86"/>
    </row>
    <row r="243" spans="1:6" x14ac:dyDescent="0.25">
      <c r="A243" s="85"/>
      <c r="B243" s="85"/>
      <c r="C243" s="85"/>
      <c r="D243" s="85"/>
      <c r="E243" s="85"/>
      <c r="F243" s="86"/>
    </row>
    <row r="244" spans="1:6" x14ac:dyDescent="0.25">
      <c r="A244" s="85"/>
      <c r="B244" s="85"/>
      <c r="C244" s="85"/>
      <c r="D244" s="85"/>
      <c r="E244" s="85"/>
      <c r="F244" s="86"/>
    </row>
    <row r="245" spans="1:6" x14ac:dyDescent="0.25">
      <c r="A245" s="85"/>
      <c r="B245" s="85"/>
      <c r="C245" s="85"/>
      <c r="D245" s="85"/>
      <c r="E245" s="85"/>
      <c r="F245" s="86"/>
    </row>
    <row r="246" spans="1:6" x14ac:dyDescent="0.25">
      <c r="A246" s="85"/>
      <c r="B246" s="85"/>
      <c r="C246" s="85"/>
      <c r="D246" s="85"/>
      <c r="E246" s="85"/>
      <c r="F246" s="86"/>
    </row>
    <row r="247" spans="1:6" x14ac:dyDescent="0.25">
      <c r="A247" s="85"/>
      <c r="B247" s="85"/>
      <c r="C247" s="85"/>
      <c r="D247" s="85"/>
      <c r="E247" s="85"/>
      <c r="F247" s="86"/>
    </row>
    <row r="248" spans="1:6" x14ac:dyDescent="0.25">
      <c r="A248" s="85"/>
      <c r="B248" s="85"/>
      <c r="C248" s="85"/>
      <c r="D248" s="85"/>
      <c r="E248" s="85"/>
      <c r="F248" s="86"/>
    </row>
    <row r="249" spans="1:6" x14ac:dyDescent="0.25">
      <c r="A249" s="85"/>
      <c r="B249" s="85"/>
      <c r="C249" s="85"/>
      <c r="D249" s="85"/>
      <c r="E249" s="85"/>
      <c r="F249" s="86"/>
    </row>
    <row r="250" spans="1:6" x14ac:dyDescent="0.25">
      <c r="A250" s="85"/>
      <c r="B250" s="85"/>
      <c r="C250" s="85"/>
      <c r="D250" s="85"/>
      <c r="E250" s="85"/>
      <c r="F250" s="86"/>
    </row>
    <row r="251" spans="1:6" x14ac:dyDescent="0.25">
      <c r="A251" s="85"/>
      <c r="B251" s="85"/>
      <c r="C251" s="85"/>
      <c r="D251" s="85"/>
      <c r="E251" s="85"/>
      <c r="F251" s="86"/>
    </row>
    <row r="252" spans="1:6" x14ac:dyDescent="0.25">
      <c r="A252" s="85"/>
      <c r="B252" s="85"/>
      <c r="C252" s="85"/>
      <c r="D252" s="85"/>
      <c r="E252" s="85"/>
      <c r="F252" s="86"/>
    </row>
    <row r="253" spans="1:6" x14ac:dyDescent="0.25">
      <c r="A253" s="85"/>
      <c r="B253" s="85"/>
      <c r="C253" s="85"/>
      <c r="D253" s="85"/>
      <c r="E253" s="85"/>
      <c r="F253" s="86"/>
    </row>
    <row r="254" spans="1:6" x14ac:dyDescent="0.25">
      <c r="A254" s="85"/>
      <c r="B254" s="85"/>
      <c r="C254" s="85"/>
      <c r="D254" s="85"/>
      <c r="E254" s="85"/>
      <c r="F254" s="86"/>
    </row>
    <row r="255" spans="1:6" x14ac:dyDescent="0.25">
      <c r="A255" s="85"/>
      <c r="B255" s="85"/>
      <c r="C255" s="85"/>
      <c r="D255" s="85"/>
      <c r="E255" s="85"/>
      <c r="F255" s="86"/>
    </row>
    <row r="256" spans="1:6" x14ac:dyDescent="0.25">
      <c r="A256" s="85"/>
      <c r="B256" s="85"/>
      <c r="C256" s="85"/>
      <c r="D256" s="85"/>
      <c r="E256" s="85"/>
      <c r="F256" s="86"/>
    </row>
    <row r="257" spans="1:6" x14ac:dyDescent="0.25">
      <c r="A257" s="85"/>
      <c r="B257" s="85"/>
      <c r="C257" s="85"/>
      <c r="D257" s="85"/>
      <c r="E257" s="85"/>
      <c r="F257" s="86"/>
    </row>
    <row r="258" spans="1:6" x14ac:dyDescent="0.25">
      <c r="A258" s="85"/>
      <c r="B258" s="85"/>
      <c r="C258" s="85"/>
      <c r="D258" s="85"/>
      <c r="E258" s="85"/>
      <c r="F258" s="86"/>
    </row>
    <row r="259" spans="1:6" x14ac:dyDescent="0.25">
      <c r="A259" s="85"/>
      <c r="B259" s="85"/>
      <c r="C259" s="85"/>
      <c r="D259" s="85"/>
      <c r="E259" s="85"/>
      <c r="F259" s="86"/>
    </row>
    <row r="260" spans="1:6" x14ac:dyDescent="0.25">
      <c r="A260" s="85"/>
      <c r="B260" s="85"/>
      <c r="C260" s="85"/>
      <c r="D260" s="85"/>
      <c r="E260" s="85"/>
      <c r="F260" s="86"/>
    </row>
    <row r="261" spans="1:6" x14ac:dyDescent="0.25">
      <c r="A261" s="85"/>
      <c r="B261" s="85"/>
      <c r="C261" s="85"/>
      <c r="D261" s="85"/>
      <c r="E261" s="85"/>
      <c r="F261" s="86"/>
    </row>
    <row r="262" spans="1:6" x14ac:dyDescent="0.25">
      <c r="A262" s="85"/>
      <c r="B262" s="85"/>
      <c r="C262" s="85"/>
      <c r="D262" s="85"/>
      <c r="E262" s="85"/>
      <c r="F262" s="86"/>
    </row>
    <row r="263" spans="1:6" x14ac:dyDescent="0.25">
      <c r="A263" s="85"/>
      <c r="B263" s="85"/>
      <c r="C263" s="85"/>
      <c r="D263" s="85"/>
      <c r="E263" s="85"/>
      <c r="F263" s="86"/>
    </row>
    <row r="264" spans="1:6" x14ac:dyDescent="0.25">
      <c r="A264" s="85"/>
      <c r="B264" s="85"/>
      <c r="C264" s="85"/>
      <c r="D264" s="85"/>
      <c r="E264" s="85"/>
      <c r="F264" s="86"/>
    </row>
    <row r="265" spans="1:6" x14ac:dyDescent="0.25">
      <c r="A265" s="85"/>
      <c r="B265" s="85"/>
      <c r="C265" s="85"/>
      <c r="D265" s="85"/>
      <c r="E265" s="85"/>
      <c r="F265" s="86"/>
    </row>
    <row r="266" spans="1:6" x14ac:dyDescent="0.25">
      <c r="A266" s="85"/>
      <c r="B266" s="85"/>
      <c r="C266" s="85"/>
      <c r="D266" s="85"/>
      <c r="E266" s="85"/>
      <c r="F266" s="86"/>
    </row>
    <row r="267" spans="1:6" x14ac:dyDescent="0.25">
      <c r="A267" s="85"/>
      <c r="B267" s="85"/>
      <c r="C267" s="85"/>
      <c r="D267" s="85"/>
      <c r="E267" s="85"/>
      <c r="F267" s="86"/>
    </row>
    <row r="268" spans="1:6" x14ac:dyDescent="0.25">
      <c r="A268" s="85"/>
      <c r="B268" s="85"/>
      <c r="C268" s="85"/>
      <c r="D268" s="85"/>
      <c r="E268" s="85"/>
      <c r="F268" s="86"/>
    </row>
    <row r="269" spans="1:6" x14ac:dyDescent="0.25">
      <c r="A269" s="85"/>
      <c r="B269" s="85"/>
      <c r="C269" s="85"/>
      <c r="D269" s="85"/>
      <c r="E269" s="85"/>
      <c r="F269" s="86"/>
    </row>
    <row r="270" spans="1:6" x14ac:dyDescent="0.25">
      <c r="A270" s="85"/>
      <c r="B270" s="85"/>
      <c r="C270" s="85"/>
      <c r="D270" s="85"/>
      <c r="E270" s="85"/>
      <c r="F270" s="86"/>
    </row>
    <row r="271" spans="1:6" x14ac:dyDescent="0.25">
      <c r="A271" s="85"/>
      <c r="B271" s="85"/>
      <c r="C271" s="85"/>
      <c r="D271" s="85"/>
      <c r="E271" s="85"/>
      <c r="F271" s="86"/>
    </row>
    <row r="272" spans="1:6" x14ac:dyDescent="0.25">
      <c r="A272" s="85"/>
      <c r="B272" s="85"/>
      <c r="C272" s="85"/>
      <c r="D272" s="85"/>
      <c r="E272" s="85"/>
      <c r="F272" s="86"/>
    </row>
    <row r="273" spans="1:6" x14ac:dyDescent="0.25">
      <c r="A273" s="85"/>
      <c r="B273" s="85"/>
      <c r="C273" s="85"/>
      <c r="D273" s="85"/>
      <c r="E273" s="85"/>
      <c r="F273" s="86"/>
    </row>
    <row r="274" spans="1:6" x14ac:dyDescent="0.25">
      <c r="A274" s="85"/>
      <c r="B274" s="85"/>
      <c r="C274" s="85"/>
      <c r="D274" s="85"/>
      <c r="E274" s="85"/>
      <c r="F274" s="86"/>
    </row>
    <row r="275" spans="1:6" x14ac:dyDescent="0.25">
      <c r="A275" s="85"/>
      <c r="B275" s="85"/>
      <c r="C275" s="85"/>
      <c r="D275" s="85"/>
      <c r="E275" s="85"/>
      <c r="F275" s="86"/>
    </row>
    <row r="276" spans="1:6" x14ac:dyDescent="0.25">
      <c r="A276" s="85"/>
      <c r="B276" s="85"/>
      <c r="C276" s="85"/>
      <c r="D276" s="85"/>
      <c r="E276" s="85"/>
      <c r="F276" s="86"/>
    </row>
    <row r="277" spans="1:6" x14ac:dyDescent="0.25">
      <c r="A277" s="85"/>
      <c r="B277" s="85"/>
      <c r="C277" s="85"/>
      <c r="D277" s="85"/>
      <c r="E277" s="85"/>
      <c r="F277" s="86"/>
    </row>
    <row r="278" spans="1:6" x14ac:dyDescent="0.25">
      <c r="A278" s="85"/>
      <c r="B278" s="85"/>
      <c r="C278" s="85"/>
      <c r="D278" s="85"/>
      <c r="E278" s="85"/>
      <c r="F278" s="86"/>
    </row>
    <row r="279" spans="1:6" x14ac:dyDescent="0.25">
      <c r="A279" s="85"/>
      <c r="B279" s="85"/>
      <c r="C279" s="85"/>
      <c r="D279" s="85"/>
      <c r="E279" s="85"/>
      <c r="F279" s="86"/>
    </row>
    <row r="280" spans="1:6" x14ac:dyDescent="0.25">
      <c r="A280" s="85"/>
      <c r="B280" s="85"/>
      <c r="C280" s="85"/>
      <c r="D280" s="85"/>
      <c r="E280" s="85"/>
      <c r="F280" s="86"/>
    </row>
    <row r="281" spans="1:6" x14ac:dyDescent="0.25">
      <c r="A281" s="85"/>
      <c r="B281" s="85"/>
      <c r="C281" s="85"/>
      <c r="D281" s="85"/>
      <c r="E281" s="85"/>
      <c r="F281" s="86"/>
    </row>
    <row r="282" spans="1:6" x14ac:dyDescent="0.25">
      <c r="A282" s="85"/>
      <c r="B282" s="85"/>
      <c r="C282" s="85"/>
      <c r="D282" s="85"/>
      <c r="E282" s="85"/>
      <c r="F282" s="86"/>
    </row>
    <row r="283" spans="1:6" x14ac:dyDescent="0.25">
      <c r="A283" s="85"/>
      <c r="B283" s="85"/>
      <c r="C283" s="85"/>
      <c r="D283" s="85"/>
      <c r="E283" s="85"/>
      <c r="F283" s="86"/>
    </row>
    <row r="284" spans="1:6" x14ac:dyDescent="0.25">
      <c r="A284" s="85"/>
      <c r="B284" s="85"/>
      <c r="C284" s="85"/>
      <c r="D284" s="85"/>
      <c r="E284" s="85"/>
      <c r="F284" s="86"/>
    </row>
    <row r="285" spans="1:6" x14ac:dyDescent="0.25">
      <c r="A285" s="85"/>
      <c r="B285" s="85"/>
      <c r="C285" s="85"/>
      <c r="D285" s="85"/>
      <c r="E285" s="85"/>
      <c r="F285" s="86"/>
    </row>
    <row r="286" spans="1:6" x14ac:dyDescent="0.25">
      <c r="A286" s="85"/>
      <c r="B286" s="85"/>
      <c r="C286" s="85"/>
      <c r="D286" s="85"/>
      <c r="E286" s="85"/>
      <c r="F286" s="86"/>
    </row>
    <row r="287" spans="1:6" x14ac:dyDescent="0.25">
      <c r="A287" s="85"/>
      <c r="B287" s="85"/>
      <c r="C287" s="85"/>
      <c r="D287" s="85"/>
      <c r="E287" s="85"/>
      <c r="F287" s="86"/>
    </row>
    <row r="288" spans="1:6" x14ac:dyDescent="0.25">
      <c r="A288" s="85"/>
      <c r="B288" s="85"/>
      <c r="C288" s="85"/>
      <c r="D288" s="85"/>
      <c r="E288" s="85"/>
      <c r="F288" s="86"/>
    </row>
    <row r="289" spans="1:6" x14ac:dyDescent="0.25">
      <c r="A289" s="85"/>
      <c r="B289" s="85"/>
      <c r="C289" s="85"/>
      <c r="D289" s="85"/>
      <c r="E289" s="85"/>
      <c r="F289" s="86"/>
    </row>
    <row r="290" spans="1:6" x14ac:dyDescent="0.25">
      <c r="A290" s="85"/>
      <c r="B290" s="85"/>
      <c r="C290" s="85"/>
      <c r="D290" s="85"/>
      <c r="E290" s="85"/>
      <c r="F290" s="86"/>
    </row>
    <row r="291" spans="1:6" x14ac:dyDescent="0.25">
      <c r="A291" s="85"/>
      <c r="B291" s="85"/>
      <c r="C291" s="85"/>
      <c r="D291" s="85"/>
      <c r="E291" s="85"/>
      <c r="F291" s="86"/>
    </row>
    <row r="292" spans="1:6" x14ac:dyDescent="0.25">
      <c r="A292" s="85"/>
      <c r="B292" s="85"/>
      <c r="C292" s="85"/>
      <c r="D292" s="85"/>
      <c r="E292" s="85"/>
      <c r="F292" s="86"/>
    </row>
    <row r="293" spans="1:6" x14ac:dyDescent="0.25">
      <c r="A293" s="85"/>
      <c r="B293" s="85"/>
      <c r="C293" s="85"/>
      <c r="D293" s="85"/>
      <c r="E293" s="85"/>
      <c r="F293" s="86"/>
    </row>
    <row r="294" spans="1:6" x14ac:dyDescent="0.25">
      <c r="A294" s="85"/>
      <c r="B294" s="85"/>
      <c r="C294" s="85"/>
      <c r="D294" s="85"/>
      <c r="E294" s="85"/>
      <c r="F294" s="86"/>
    </row>
    <row r="295" spans="1:6" x14ac:dyDescent="0.25">
      <c r="A295" s="85"/>
      <c r="B295" s="85"/>
      <c r="C295" s="85"/>
      <c r="D295" s="85"/>
      <c r="E295" s="85"/>
      <c r="F295" s="86"/>
    </row>
    <row r="296" spans="1:6" x14ac:dyDescent="0.25">
      <c r="A296" s="85"/>
      <c r="B296" s="85"/>
      <c r="C296" s="85"/>
      <c r="D296" s="85"/>
      <c r="E296" s="85"/>
      <c r="F296" s="86"/>
    </row>
    <row r="297" spans="1:6" x14ac:dyDescent="0.25">
      <c r="A297" s="85"/>
      <c r="B297" s="85"/>
      <c r="C297" s="85"/>
      <c r="D297" s="85"/>
      <c r="E297" s="85"/>
      <c r="F297" s="86"/>
    </row>
    <row r="298" spans="1:6" x14ac:dyDescent="0.25">
      <c r="A298" s="85"/>
      <c r="B298" s="85"/>
      <c r="C298" s="85"/>
      <c r="D298" s="85"/>
      <c r="E298" s="85"/>
      <c r="F298" s="86"/>
    </row>
    <row r="299" spans="1:6" x14ac:dyDescent="0.25">
      <c r="A299" s="85"/>
      <c r="B299" s="85"/>
      <c r="C299" s="85"/>
      <c r="D299" s="85"/>
      <c r="E299" s="85"/>
      <c r="F299" s="86"/>
    </row>
    <row r="300" spans="1:6" x14ac:dyDescent="0.25">
      <c r="A300" s="85"/>
      <c r="B300" s="85"/>
      <c r="C300" s="85"/>
      <c r="D300" s="85"/>
      <c r="E300" s="85"/>
      <c r="F300" s="86"/>
    </row>
    <row r="301" spans="1:6" x14ac:dyDescent="0.25">
      <c r="A301" s="85"/>
      <c r="B301" s="85"/>
      <c r="C301" s="85"/>
      <c r="D301" s="85"/>
      <c r="E301" s="85"/>
      <c r="F301" s="86"/>
    </row>
    <row r="302" spans="1:6" x14ac:dyDescent="0.25">
      <c r="A302" s="85"/>
      <c r="B302" s="85"/>
      <c r="C302" s="85"/>
      <c r="D302" s="85"/>
      <c r="E302" s="85"/>
      <c r="F302" s="86"/>
    </row>
    <row r="303" spans="1:6" x14ac:dyDescent="0.25">
      <c r="A303" s="85"/>
      <c r="B303" s="85"/>
      <c r="C303" s="85"/>
      <c r="D303" s="85"/>
      <c r="E303" s="85"/>
      <c r="F303" s="86"/>
    </row>
    <row r="304" spans="1:6" x14ac:dyDescent="0.25">
      <c r="A304" s="85"/>
      <c r="B304" s="85"/>
      <c r="C304" s="85"/>
      <c r="D304" s="85"/>
      <c r="E304" s="85"/>
      <c r="F304" s="86"/>
    </row>
    <row r="305" spans="1:6" x14ac:dyDescent="0.25">
      <c r="A305" s="85"/>
      <c r="B305" s="85"/>
      <c r="C305" s="85"/>
      <c r="D305" s="85"/>
      <c r="E305" s="85"/>
      <c r="F305" s="86"/>
    </row>
    <row r="306" spans="1:6" x14ac:dyDescent="0.25">
      <c r="A306" s="85"/>
      <c r="B306" s="85"/>
      <c r="C306" s="85"/>
      <c r="D306" s="85"/>
      <c r="E306" s="85"/>
      <c r="F306" s="86"/>
    </row>
    <row r="307" spans="1:6" x14ac:dyDescent="0.25">
      <c r="A307" s="85"/>
      <c r="B307" s="85"/>
      <c r="C307" s="85"/>
      <c r="D307" s="85"/>
      <c r="E307" s="85"/>
      <c r="F307" s="86"/>
    </row>
    <row r="308" spans="1:6" x14ac:dyDescent="0.25">
      <c r="A308" s="85"/>
      <c r="B308" s="85"/>
      <c r="C308" s="85"/>
      <c r="D308" s="85"/>
      <c r="E308" s="85"/>
      <c r="F308" s="86"/>
    </row>
    <row r="309" spans="1:6" x14ac:dyDescent="0.25">
      <c r="A309" s="85"/>
      <c r="B309" s="85"/>
      <c r="C309" s="85"/>
      <c r="D309" s="85"/>
      <c r="E309" s="85"/>
      <c r="F309" s="86"/>
    </row>
    <row r="310" spans="1:6" x14ac:dyDescent="0.25">
      <c r="A310" s="85"/>
      <c r="B310" s="85"/>
      <c r="C310" s="85"/>
      <c r="D310" s="85"/>
      <c r="E310" s="85"/>
      <c r="F310" s="86"/>
    </row>
    <row r="311" spans="1:6" x14ac:dyDescent="0.25">
      <c r="A311" s="85"/>
      <c r="B311" s="85"/>
      <c r="C311" s="85"/>
      <c r="D311" s="85"/>
      <c r="E311" s="85"/>
      <c r="F311" s="86"/>
    </row>
    <row r="312" spans="1:6" x14ac:dyDescent="0.25">
      <c r="A312" s="85"/>
      <c r="B312" s="85"/>
      <c r="C312" s="85"/>
      <c r="D312" s="85"/>
      <c r="E312" s="85"/>
      <c r="F312" s="86"/>
    </row>
    <row r="313" spans="1:6" x14ac:dyDescent="0.25">
      <c r="A313" s="85"/>
      <c r="B313" s="85"/>
      <c r="C313" s="85"/>
      <c r="D313" s="85"/>
      <c r="E313" s="85"/>
      <c r="F313" s="86"/>
    </row>
    <row r="314" spans="1:6" x14ac:dyDescent="0.25">
      <c r="A314" s="85"/>
      <c r="B314" s="85"/>
      <c r="C314" s="85"/>
      <c r="D314" s="85"/>
      <c r="E314" s="85"/>
      <c r="F314" s="86"/>
    </row>
    <row r="315" spans="1:6" x14ac:dyDescent="0.25">
      <c r="A315" s="85"/>
      <c r="B315" s="85"/>
      <c r="C315" s="85"/>
      <c r="D315" s="85"/>
      <c r="E315" s="85"/>
      <c r="F315" s="86"/>
    </row>
    <row r="316" spans="1:6" x14ac:dyDescent="0.25">
      <c r="A316" s="85"/>
      <c r="B316" s="85"/>
      <c r="C316" s="85"/>
      <c r="D316" s="85"/>
      <c r="E316" s="85"/>
      <c r="F316" s="86"/>
    </row>
    <row r="317" spans="1:6" x14ac:dyDescent="0.25">
      <c r="A317" s="85"/>
      <c r="B317" s="85"/>
      <c r="C317" s="85"/>
      <c r="D317" s="85"/>
      <c r="E317" s="85"/>
      <c r="F317" s="86"/>
    </row>
    <row r="318" spans="1:6" x14ac:dyDescent="0.25">
      <c r="A318" s="85"/>
      <c r="B318" s="85"/>
      <c r="C318" s="85"/>
      <c r="D318" s="85"/>
      <c r="E318" s="85"/>
      <c r="F318" s="86"/>
    </row>
    <row r="319" spans="1:6" x14ac:dyDescent="0.25">
      <c r="A319" s="85"/>
      <c r="B319" s="85"/>
      <c r="C319" s="85"/>
      <c r="D319" s="85"/>
      <c r="E319" s="85"/>
      <c r="F319" s="86"/>
    </row>
    <row r="320" spans="1:6" x14ac:dyDescent="0.25">
      <c r="A320" s="85"/>
      <c r="B320" s="85"/>
      <c r="C320" s="85"/>
      <c r="D320" s="85"/>
      <c r="E320" s="85"/>
      <c r="F320" s="86"/>
    </row>
    <row r="321" spans="1:6" x14ac:dyDescent="0.25">
      <c r="A321" s="85"/>
      <c r="B321" s="85"/>
      <c r="C321" s="85"/>
      <c r="D321" s="85"/>
      <c r="E321" s="85"/>
      <c r="F321" s="86"/>
    </row>
    <row r="322" spans="1:6" x14ac:dyDescent="0.25">
      <c r="A322" s="85"/>
      <c r="B322" s="85"/>
      <c r="C322" s="85"/>
      <c r="D322" s="85"/>
      <c r="E322" s="85"/>
      <c r="F322" s="86"/>
    </row>
    <row r="323" spans="1:6" x14ac:dyDescent="0.25">
      <c r="A323" s="85"/>
      <c r="B323" s="85"/>
      <c r="C323" s="85"/>
      <c r="D323" s="85"/>
      <c r="E323" s="85"/>
      <c r="F323" s="86"/>
    </row>
    <row r="324" spans="1:6" x14ac:dyDescent="0.25">
      <c r="A324" s="85"/>
      <c r="B324" s="85"/>
      <c r="C324" s="85"/>
      <c r="D324" s="85"/>
      <c r="E324" s="85"/>
      <c r="F324" s="86"/>
    </row>
    <row r="325" spans="1:6" x14ac:dyDescent="0.25">
      <c r="A325" s="85"/>
      <c r="B325" s="85"/>
      <c r="C325" s="85"/>
      <c r="D325" s="85"/>
      <c r="E325" s="85"/>
      <c r="F325" s="86"/>
    </row>
    <row r="326" spans="1:6" x14ac:dyDescent="0.25">
      <c r="A326" s="85"/>
      <c r="B326" s="85"/>
      <c r="C326" s="85"/>
      <c r="D326" s="85"/>
      <c r="E326" s="85"/>
      <c r="F326" s="86"/>
    </row>
    <row r="327" spans="1:6" x14ac:dyDescent="0.25">
      <c r="A327" s="85"/>
      <c r="B327" s="85"/>
      <c r="C327" s="85"/>
      <c r="D327" s="85"/>
      <c r="E327" s="85"/>
      <c r="F327" s="86"/>
    </row>
    <row r="328" spans="1:6" x14ac:dyDescent="0.25">
      <c r="A328" s="85"/>
      <c r="B328" s="85"/>
      <c r="C328" s="85"/>
      <c r="D328" s="85"/>
      <c r="E328" s="85"/>
      <c r="F328" s="86"/>
    </row>
    <row r="329" spans="1:6" x14ac:dyDescent="0.25">
      <c r="A329" s="85"/>
      <c r="B329" s="85"/>
      <c r="C329" s="85"/>
      <c r="D329" s="85"/>
      <c r="E329" s="85"/>
      <c r="F329" s="86"/>
    </row>
    <row r="330" spans="1:6" x14ac:dyDescent="0.25">
      <c r="A330" s="85"/>
      <c r="B330" s="85"/>
      <c r="C330" s="85"/>
      <c r="D330" s="85"/>
      <c r="E330" s="85"/>
      <c r="F330" s="86"/>
    </row>
    <row r="331" spans="1:6" x14ac:dyDescent="0.25">
      <c r="A331" s="85"/>
      <c r="B331" s="85"/>
      <c r="C331" s="85"/>
      <c r="D331" s="85"/>
      <c r="E331" s="85"/>
      <c r="F331" s="86"/>
    </row>
    <row r="332" spans="1:6" x14ac:dyDescent="0.25">
      <c r="A332" s="85"/>
      <c r="B332" s="85"/>
      <c r="C332" s="85"/>
      <c r="D332" s="85"/>
      <c r="E332" s="85"/>
      <c r="F332" s="86"/>
    </row>
    <row r="333" spans="1:6" x14ac:dyDescent="0.25">
      <c r="A333" s="85"/>
      <c r="B333" s="85"/>
      <c r="C333" s="85"/>
      <c r="D333" s="85"/>
      <c r="E333" s="85"/>
      <c r="F333" s="86"/>
    </row>
    <row r="334" spans="1:6" x14ac:dyDescent="0.25">
      <c r="A334" s="85"/>
      <c r="B334" s="85"/>
      <c r="C334" s="85"/>
      <c r="D334" s="85"/>
      <c r="E334" s="85"/>
      <c r="F334" s="86"/>
    </row>
    <row r="335" spans="1:6" x14ac:dyDescent="0.25">
      <c r="A335" s="85"/>
      <c r="B335" s="85"/>
      <c r="C335" s="85"/>
      <c r="D335" s="85"/>
      <c r="E335" s="85"/>
      <c r="F335" s="86"/>
    </row>
    <row r="336" spans="1:6" x14ac:dyDescent="0.25">
      <c r="A336" s="85"/>
      <c r="B336" s="85"/>
      <c r="C336" s="85"/>
      <c r="D336" s="85"/>
      <c r="E336" s="85"/>
      <c r="F336" s="86"/>
    </row>
    <row r="337" spans="1:6" x14ac:dyDescent="0.25">
      <c r="A337" s="85"/>
      <c r="B337" s="85"/>
      <c r="C337" s="85"/>
      <c r="D337" s="85"/>
      <c r="E337" s="85"/>
      <c r="F337" s="86"/>
    </row>
    <row r="338" spans="1:6" x14ac:dyDescent="0.25">
      <c r="A338" s="85"/>
      <c r="B338" s="85"/>
      <c r="C338" s="85"/>
      <c r="D338" s="85"/>
      <c r="E338" s="85"/>
      <c r="F338" s="86"/>
    </row>
    <row r="339" spans="1:6" x14ac:dyDescent="0.25">
      <c r="A339" s="85"/>
      <c r="B339" s="85"/>
      <c r="C339" s="85"/>
      <c r="D339" s="85"/>
      <c r="E339" s="85"/>
      <c r="F339" s="86"/>
    </row>
    <row r="340" spans="1:6" x14ac:dyDescent="0.25">
      <c r="A340" s="85"/>
      <c r="B340" s="85"/>
      <c r="C340" s="85"/>
      <c r="D340" s="85"/>
      <c r="E340" s="85"/>
      <c r="F340" s="86"/>
    </row>
    <row r="341" spans="1:6" x14ac:dyDescent="0.25">
      <c r="A341" s="85"/>
      <c r="B341" s="85"/>
      <c r="C341" s="85"/>
      <c r="D341" s="85"/>
      <c r="E341" s="85"/>
      <c r="F341" s="86"/>
    </row>
    <row r="342" spans="1:6" x14ac:dyDescent="0.25">
      <c r="A342" s="85"/>
      <c r="B342" s="85"/>
      <c r="C342" s="85"/>
      <c r="D342" s="85"/>
      <c r="E342" s="85"/>
      <c r="F342" s="86"/>
    </row>
    <row r="343" spans="1:6" x14ac:dyDescent="0.25">
      <c r="A343" s="85"/>
      <c r="B343" s="85"/>
      <c r="C343" s="85"/>
      <c r="D343" s="85"/>
      <c r="E343" s="85"/>
      <c r="F343" s="86"/>
    </row>
    <row r="344" spans="1:6" x14ac:dyDescent="0.25">
      <c r="A344" s="85"/>
      <c r="B344" s="85"/>
      <c r="C344" s="85"/>
      <c r="D344" s="85"/>
      <c r="E344" s="85"/>
      <c r="F344" s="86"/>
    </row>
    <row r="345" spans="1:6" x14ac:dyDescent="0.25">
      <c r="A345" s="85"/>
      <c r="B345" s="85"/>
      <c r="C345" s="85"/>
      <c r="D345" s="85"/>
      <c r="E345" s="85"/>
      <c r="F345" s="86"/>
    </row>
    <row r="346" spans="1:6" x14ac:dyDescent="0.25">
      <c r="A346" s="85"/>
      <c r="B346" s="85"/>
      <c r="C346" s="85"/>
      <c r="D346" s="85"/>
      <c r="E346" s="85"/>
      <c r="F346" s="86"/>
    </row>
    <row r="347" spans="1:6" x14ac:dyDescent="0.25">
      <c r="A347" s="85"/>
      <c r="B347" s="85"/>
      <c r="C347" s="85"/>
      <c r="D347" s="85"/>
      <c r="E347" s="85"/>
      <c r="F347" s="86"/>
    </row>
    <row r="348" spans="1:6" x14ac:dyDescent="0.25">
      <c r="A348" s="85"/>
      <c r="B348" s="85"/>
      <c r="C348" s="85"/>
      <c r="D348" s="85"/>
      <c r="E348" s="85"/>
      <c r="F348" s="86"/>
    </row>
    <row r="349" spans="1:6" x14ac:dyDescent="0.25">
      <c r="A349" s="85"/>
      <c r="B349" s="85"/>
      <c r="C349" s="85"/>
      <c r="D349" s="85"/>
      <c r="E349" s="85"/>
      <c r="F349" s="86"/>
    </row>
    <row r="350" spans="1:6" x14ac:dyDescent="0.25">
      <c r="A350" s="85"/>
      <c r="B350" s="85"/>
      <c r="C350" s="85"/>
      <c r="D350" s="85"/>
      <c r="E350" s="85"/>
      <c r="F350" s="86"/>
    </row>
    <row r="351" spans="1:6" x14ac:dyDescent="0.25">
      <c r="A351" s="85"/>
      <c r="B351" s="85"/>
      <c r="C351" s="85"/>
      <c r="D351" s="85"/>
      <c r="E351" s="85"/>
      <c r="F351" s="86"/>
    </row>
    <row r="352" spans="1:6" x14ac:dyDescent="0.25">
      <c r="A352" s="85"/>
      <c r="B352" s="85"/>
      <c r="C352" s="85"/>
      <c r="D352" s="85"/>
      <c r="E352" s="85"/>
      <c r="F352" s="86"/>
    </row>
    <row r="353" spans="1:6" x14ac:dyDescent="0.25">
      <c r="A353" s="85"/>
      <c r="B353" s="85"/>
      <c r="C353" s="85"/>
      <c r="D353" s="85"/>
      <c r="E353" s="85"/>
      <c r="F353" s="86"/>
    </row>
    <row r="354" spans="1:6" x14ac:dyDescent="0.25">
      <c r="A354" s="85"/>
      <c r="B354" s="85"/>
      <c r="C354" s="85"/>
      <c r="D354" s="85"/>
      <c r="E354" s="85"/>
      <c r="F354" s="86"/>
    </row>
    <row r="355" spans="1:6" x14ac:dyDescent="0.25">
      <c r="A355" s="85"/>
      <c r="B355" s="85"/>
      <c r="C355" s="85"/>
      <c r="D355" s="85"/>
      <c r="E355" s="85"/>
      <c r="F355" s="86"/>
    </row>
    <row r="356" spans="1:6" x14ac:dyDescent="0.25">
      <c r="A356" s="85"/>
      <c r="B356" s="85"/>
      <c r="C356" s="85"/>
      <c r="D356" s="85"/>
      <c r="E356" s="85"/>
      <c r="F356" s="86"/>
    </row>
    <row r="357" spans="1:6" x14ac:dyDescent="0.25">
      <c r="A357" s="85"/>
      <c r="B357" s="85"/>
      <c r="C357" s="85"/>
      <c r="D357" s="85"/>
      <c r="E357" s="85"/>
      <c r="F357" s="86"/>
    </row>
    <row r="358" spans="1:6" x14ac:dyDescent="0.25">
      <c r="A358" s="85"/>
      <c r="B358" s="85"/>
      <c r="C358" s="85"/>
      <c r="D358" s="85"/>
      <c r="E358" s="85"/>
      <c r="F358" s="86"/>
    </row>
    <row r="359" spans="1:6" x14ac:dyDescent="0.25">
      <c r="A359" s="85"/>
      <c r="B359" s="85"/>
      <c r="C359" s="85"/>
      <c r="D359" s="85"/>
      <c r="E359" s="85"/>
      <c r="F359" s="86"/>
    </row>
    <row r="360" spans="1:6" x14ac:dyDescent="0.25">
      <c r="A360" s="85"/>
      <c r="B360" s="85"/>
      <c r="C360" s="85"/>
      <c r="D360" s="85"/>
      <c r="E360" s="85"/>
      <c r="F360" s="86"/>
    </row>
    <row r="361" spans="1:6" x14ac:dyDescent="0.25">
      <c r="A361" s="85"/>
      <c r="B361" s="85"/>
      <c r="C361" s="85"/>
      <c r="D361" s="85"/>
      <c r="E361" s="85"/>
      <c r="F361" s="86"/>
    </row>
    <row r="362" spans="1:6" x14ac:dyDescent="0.25">
      <c r="A362" s="85"/>
      <c r="B362" s="85"/>
      <c r="C362" s="85"/>
      <c r="D362" s="85"/>
      <c r="E362" s="85"/>
      <c r="F362" s="86"/>
    </row>
    <row r="363" spans="1:6" x14ac:dyDescent="0.25">
      <c r="A363" s="85"/>
      <c r="B363" s="85"/>
      <c r="C363" s="85"/>
      <c r="D363" s="85"/>
      <c r="E363" s="85"/>
      <c r="F363" s="86"/>
    </row>
    <row r="364" spans="1:6" x14ac:dyDescent="0.25">
      <c r="A364" s="85"/>
      <c r="B364" s="85"/>
      <c r="C364" s="85"/>
      <c r="D364" s="85"/>
      <c r="E364" s="85"/>
      <c r="F364" s="86"/>
    </row>
    <row r="365" spans="1:6" x14ac:dyDescent="0.25">
      <c r="A365" s="85"/>
      <c r="B365" s="85"/>
      <c r="C365" s="85"/>
      <c r="D365" s="85"/>
      <c r="E365" s="85"/>
      <c r="F365" s="86"/>
    </row>
    <row r="366" spans="1:6" x14ac:dyDescent="0.25">
      <c r="A366" s="85"/>
      <c r="B366" s="85"/>
      <c r="C366" s="85"/>
      <c r="D366" s="85"/>
      <c r="E366" s="85"/>
      <c r="F366" s="86"/>
    </row>
    <row r="367" spans="1:6" x14ac:dyDescent="0.25">
      <c r="A367" s="67"/>
      <c r="B367" s="67"/>
      <c r="C367" s="67"/>
      <c r="D367" s="67"/>
      <c r="E367" s="67"/>
      <c r="F367" s="68"/>
    </row>
    <row r="368" spans="1:6" x14ac:dyDescent="0.25">
      <c r="A368" s="67"/>
      <c r="B368" s="67"/>
      <c r="C368" s="67"/>
      <c r="D368" s="67"/>
      <c r="E368" s="67"/>
      <c r="F368" s="68"/>
    </row>
    <row r="369" spans="1:6" x14ac:dyDescent="0.25">
      <c r="A369" s="67"/>
      <c r="B369" s="67"/>
      <c r="C369" s="67"/>
      <c r="D369" s="67"/>
      <c r="E369" s="67"/>
      <c r="F369" s="68"/>
    </row>
    <row r="370" spans="1:6" x14ac:dyDescent="0.25">
      <c r="A370" s="67"/>
      <c r="B370" s="67"/>
      <c r="C370" s="67"/>
      <c r="D370" s="67"/>
      <c r="E370" s="67"/>
      <c r="F370" s="68"/>
    </row>
    <row r="371" spans="1:6" x14ac:dyDescent="0.25">
      <c r="A371" s="67"/>
      <c r="B371" s="67"/>
      <c r="C371" s="67"/>
      <c r="D371" s="67"/>
      <c r="E371" s="67"/>
      <c r="F371" s="68"/>
    </row>
    <row r="372" spans="1:6" x14ac:dyDescent="0.25">
      <c r="A372" s="67"/>
      <c r="B372" s="67"/>
      <c r="C372" s="67"/>
      <c r="D372" s="67"/>
      <c r="E372" s="67"/>
      <c r="F372" s="68"/>
    </row>
    <row r="373" spans="1:6" x14ac:dyDescent="0.25">
      <c r="A373" s="67"/>
      <c r="B373" s="67"/>
      <c r="C373" s="67"/>
      <c r="D373" s="67"/>
      <c r="E373" s="67"/>
      <c r="F373" s="68"/>
    </row>
    <row r="374" spans="1:6" x14ac:dyDescent="0.25">
      <c r="A374" s="67"/>
      <c r="B374" s="67"/>
      <c r="C374" s="67"/>
      <c r="D374" s="67"/>
      <c r="E374" s="67"/>
      <c r="F374" s="68"/>
    </row>
    <row r="375" spans="1:6" x14ac:dyDescent="0.25">
      <c r="A375" s="67"/>
      <c r="B375" s="67"/>
      <c r="C375" s="67"/>
      <c r="D375" s="67"/>
      <c r="E375" s="67"/>
      <c r="F375" s="68"/>
    </row>
    <row r="376" spans="1:6" x14ac:dyDescent="0.25">
      <c r="A376" s="67"/>
      <c r="B376" s="67"/>
      <c r="C376" s="67"/>
      <c r="D376" s="67"/>
      <c r="E376" s="67"/>
      <c r="F376" s="68"/>
    </row>
    <row r="377" spans="1:6" x14ac:dyDescent="0.25">
      <c r="A377" s="67"/>
      <c r="B377" s="67"/>
      <c r="C377" s="67"/>
      <c r="D377" s="67"/>
      <c r="E377" s="67"/>
      <c r="F377" s="68"/>
    </row>
    <row r="378" spans="1:6" x14ac:dyDescent="0.25">
      <c r="A378" s="67"/>
      <c r="B378" s="67"/>
      <c r="C378" s="67"/>
      <c r="D378" s="67"/>
      <c r="E378" s="67"/>
      <c r="F378" s="68"/>
    </row>
    <row r="379" spans="1:6" x14ac:dyDescent="0.25">
      <c r="A379" s="67"/>
      <c r="B379" s="67"/>
      <c r="C379" s="67"/>
      <c r="D379" s="67"/>
      <c r="E379" s="67"/>
      <c r="F379" s="68"/>
    </row>
    <row r="380" spans="1:6" x14ac:dyDescent="0.25">
      <c r="A380" s="67"/>
      <c r="B380" s="67"/>
      <c r="C380" s="67"/>
      <c r="D380" s="67"/>
      <c r="E380" s="67"/>
      <c r="F380" s="68"/>
    </row>
    <row r="381" spans="1:6" x14ac:dyDescent="0.25">
      <c r="A381" s="67"/>
      <c r="B381" s="67"/>
      <c r="C381" s="67"/>
      <c r="D381" s="67"/>
      <c r="E381" s="67"/>
      <c r="F381" s="68"/>
    </row>
    <row r="382" spans="1:6" x14ac:dyDescent="0.25">
      <c r="A382" s="67"/>
      <c r="B382" s="67"/>
      <c r="C382" s="67"/>
      <c r="D382" s="67"/>
      <c r="E382" s="67"/>
      <c r="F382" s="68"/>
    </row>
    <row r="383" spans="1:6" x14ac:dyDescent="0.25">
      <c r="A383" s="67"/>
      <c r="B383" s="67"/>
      <c r="C383" s="67"/>
      <c r="D383" s="67"/>
      <c r="E383" s="67"/>
      <c r="F383" s="68"/>
    </row>
    <row r="384" spans="1:6" x14ac:dyDescent="0.25">
      <c r="A384" s="67"/>
      <c r="B384" s="67"/>
      <c r="C384" s="67"/>
      <c r="D384" s="67"/>
      <c r="E384" s="67"/>
      <c r="F384" s="68"/>
    </row>
    <row r="385" spans="1:6" x14ac:dyDescent="0.25">
      <c r="A385" s="67"/>
      <c r="B385" s="67"/>
      <c r="C385" s="67"/>
      <c r="D385" s="67"/>
      <c r="E385" s="67"/>
      <c r="F385" s="68"/>
    </row>
    <row r="386" spans="1:6" x14ac:dyDescent="0.25">
      <c r="A386" s="67"/>
      <c r="B386" s="67"/>
      <c r="C386" s="67"/>
      <c r="D386" s="67"/>
      <c r="E386" s="67"/>
      <c r="F386" s="68"/>
    </row>
    <row r="387" spans="1:6" x14ac:dyDescent="0.25">
      <c r="A387" s="67"/>
      <c r="B387" s="67"/>
      <c r="C387" s="67"/>
      <c r="D387" s="67"/>
      <c r="E387" s="67"/>
      <c r="F387" s="68"/>
    </row>
    <row r="388" spans="1:6" x14ac:dyDescent="0.25">
      <c r="A388" s="67"/>
      <c r="B388" s="67"/>
      <c r="C388" s="67"/>
      <c r="D388" s="67"/>
      <c r="E388" s="67"/>
      <c r="F388" s="68"/>
    </row>
    <row r="389" spans="1:6" x14ac:dyDescent="0.25">
      <c r="A389" s="67"/>
      <c r="B389" s="67"/>
      <c r="C389" s="67"/>
      <c r="D389" s="67"/>
      <c r="E389" s="67"/>
      <c r="F389" s="68"/>
    </row>
    <row r="390" spans="1:6" x14ac:dyDescent="0.25">
      <c r="A390" s="67"/>
      <c r="B390" s="67"/>
      <c r="C390" s="67"/>
      <c r="D390" s="67"/>
      <c r="E390" s="67"/>
      <c r="F390" s="68"/>
    </row>
    <row r="391" spans="1:6" x14ac:dyDescent="0.25">
      <c r="A391" s="67"/>
      <c r="B391" s="67"/>
      <c r="C391" s="67"/>
      <c r="D391" s="67"/>
      <c r="E391" s="67"/>
      <c r="F391" s="68"/>
    </row>
    <row r="392" spans="1:6" x14ac:dyDescent="0.25">
      <c r="A392" s="67"/>
      <c r="B392" s="67"/>
      <c r="C392" s="67"/>
      <c r="D392" s="67"/>
      <c r="E392" s="67"/>
      <c r="F392" s="68"/>
    </row>
    <row r="393" spans="1:6" x14ac:dyDescent="0.25">
      <c r="A393" s="67"/>
      <c r="B393" s="67"/>
      <c r="C393" s="67"/>
      <c r="D393" s="67"/>
      <c r="E393" s="67"/>
      <c r="F393" s="68"/>
    </row>
    <row r="394" spans="1:6" x14ac:dyDescent="0.25">
      <c r="A394" s="67"/>
      <c r="B394" s="67"/>
      <c r="C394" s="67"/>
      <c r="D394" s="67"/>
      <c r="E394" s="67"/>
      <c r="F394" s="68"/>
    </row>
    <row r="395" spans="1:6" x14ac:dyDescent="0.25">
      <c r="A395" s="67"/>
      <c r="B395" s="67"/>
      <c r="C395" s="67"/>
      <c r="D395" s="67"/>
      <c r="E395" s="67"/>
      <c r="F395" s="68"/>
    </row>
    <row r="396" spans="1:6" x14ac:dyDescent="0.25">
      <c r="A396" s="67"/>
      <c r="B396" s="67"/>
      <c r="C396" s="67"/>
      <c r="D396" s="67"/>
      <c r="E396" s="67"/>
      <c r="F396" s="68"/>
    </row>
    <row r="397" spans="1:6" x14ac:dyDescent="0.25">
      <c r="A397" s="67"/>
      <c r="B397" s="67"/>
      <c r="C397" s="67"/>
      <c r="D397" s="67"/>
      <c r="E397" s="67"/>
      <c r="F397" s="68"/>
    </row>
    <row r="398" spans="1:6" x14ac:dyDescent="0.25">
      <c r="A398" s="67"/>
      <c r="B398" s="67"/>
      <c r="C398" s="67"/>
      <c r="D398" s="67"/>
      <c r="E398" s="67"/>
      <c r="F398" s="68"/>
    </row>
    <row r="399" spans="1:6" x14ac:dyDescent="0.25">
      <c r="A399" s="67"/>
      <c r="B399" s="67"/>
      <c r="C399" s="67"/>
      <c r="D399" s="67"/>
      <c r="E399" s="67"/>
      <c r="F399" s="68"/>
    </row>
    <row r="400" spans="1:6" x14ac:dyDescent="0.25">
      <c r="A400" s="67"/>
      <c r="B400" s="67"/>
      <c r="C400" s="67"/>
      <c r="D400" s="67"/>
      <c r="E400" s="67"/>
      <c r="F400" s="68"/>
    </row>
    <row r="401" spans="1:6" x14ac:dyDescent="0.25">
      <c r="A401" s="67"/>
      <c r="B401" s="67"/>
      <c r="C401" s="67"/>
      <c r="D401" s="67"/>
      <c r="E401" s="67"/>
      <c r="F401" s="68"/>
    </row>
    <row r="402" spans="1:6" x14ac:dyDescent="0.25">
      <c r="A402" s="67"/>
      <c r="B402" s="67"/>
      <c r="C402" s="67"/>
      <c r="D402" s="67"/>
      <c r="E402" s="67"/>
      <c r="F402" s="68"/>
    </row>
    <row r="403" spans="1:6" x14ac:dyDescent="0.25">
      <c r="A403" s="67"/>
      <c r="B403" s="67"/>
      <c r="C403" s="67"/>
      <c r="D403" s="67"/>
      <c r="E403" s="67"/>
      <c r="F403" s="68"/>
    </row>
    <row r="404" spans="1:6" x14ac:dyDescent="0.25">
      <c r="A404" s="67"/>
      <c r="B404" s="67"/>
      <c r="C404" s="67"/>
      <c r="D404" s="67"/>
      <c r="E404" s="67"/>
      <c r="F404" s="68"/>
    </row>
    <row r="405" spans="1:6" x14ac:dyDescent="0.25">
      <c r="A405" s="67"/>
      <c r="B405" s="67"/>
      <c r="C405" s="67"/>
      <c r="D405" s="67"/>
      <c r="E405" s="67"/>
      <c r="F405" s="68"/>
    </row>
    <row r="406" spans="1:6" x14ac:dyDescent="0.25">
      <c r="A406" s="67"/>
      <c r="B406" s="67"/>
      <c r="C406" s="67"/>
      <c r="D406" s="67"/>
      <c r="E406" s="67"/>
      <c r="F406" s="68"/>
    </row>
    <row r="407" spans="1:6" x14ac:dyDescent="0.25">
      <c r="A407" s="67"/>
      <c r="B407" s="67"/>
      <c r="C407" s="67"/>
      <c r="D407" s="67"/>
      <c r="E407" s="67"/>
      <c r="F407" s="68"/>
    </row>
    <row r="408" spans="1:6" x14ac:dyDescent="0.25">
      <c r="A408" s="67"/>
      <c r="B408" s="67"/>
      <c r="C408" s="67"/>
      <c r="D408" s="67"/>
      <c r="E408" s="67"/>
      <c r="F408" s="68"/>
    </row>
    <row r="409" spans="1:6" x14ac:dyDescent="0.25">
      <c r="A409" s="67"/>
      <c r="B409" s="67"/>
      <c r="C409" s="67"/>
      <c r="D409" s="67"/>
      <c r="E409" s="67"/>
      <c r="F409" s="68"/>
    </row>
    <row r="410" spans="1:6" x14ac:dyDescent="0.25">
      <c r="A410" s="67"/>
      <c r="B410" s="67"/>
      <c r="C410" s="67"/>
      <c r="D410" s="67"/>
      <c r="E410" s="67"/>
      <c r="F410" s="68"/>
    </row>
    <row r="411" spans="1:6" x14ac:dyDescent="0.25">
      <c r="A411" s="67"/>
      <c r="B411" s="67"/>
      <c r="C411" s="67"/>
      <c r="D411" s="67"/>
      <c r="E411" s="67"/>
      <c r="F411" s="68"/>
    </row>
    <row r="412" spans="1:6" x14ac:dyDescent="0.25">
      <c r="A412" s="67"/>
      <c r="B412" s="67"/>
      <c r="C412" s="67"/>
      <c r="D412" s="67"/>
      <c r="E412" s="67"/>
      <c r="F412" s="68"/>
    </row>
    <row r="413" spans="1:6" x14ac:dyDescent="0.25">
      <c r="A413" s="67"/>
      <c r="B413" s="67"/>
      <c r="C413" s="67"/>
      <c r="D413" s="67"/>
      <c r="E413" s="67"/>
      <c r="F413" s="68"/>
    </row>
    <row r="414" spans="1:6" x14ac:dyDescent="0.25">
      <c r="A414" s="67"/>
      <c r="B414" s="67"/>
      <c r="C414" s="67"/>
      <c r="D414" s="67"/>
      <c r="E414" s="67"/>
      <c r="F414" s="68"/>
    </row>
    <row r="415" spans="1:6" x14ac:dyDescent="0.25">
      <c r="A415" s="67"/>
      <c r="B415" s="67"/>
      <c r="C415" s="67"/>
      <c r="D415" s="67"/>
      <c r="E415" s="67"/>
      <c r="F415" s="68"/>
    </row>
    <row r="416" spans="1:6" x14ac:dyDescent="0.25">
      <c r="A416" s="67"/>
      <c r="B416" s="67"/>
      <c r="C416" s="67"/>
      <c r="D416" s="67"/>
      <c r="E416" s="67"/>
      <c r="F416" s="68"/>
    </row>
    <row r="417" spans="1:6" x14ac:dyDescent="0.25">
      <c r="A417" s="67"/>
      <c r="B417" s="67"/>
      <c r="C417" s="67"/>
      <c r="D417" s="67"/>
      <c r="E417" s="67"/>
      <c r="F417" s="68"/>
    </row>
    <row r="418" spans="1:6" x14ac:dyDescent="0.25">
      <c r="A418" s="67"/>
      <c r="B418" s="67"/>
      <c r="C418" s="67"/>
      <c r="D418" s="67"/>
      <c r="E418" s="67"/>
      <c r="F418" s="68"/>
    </row>
    <row r="419" spans="1:6" x14ac:dyDescent="0.25">
      <c r="A419" s="67"/>
      <c r="B419" s="67"/>
      <c r="C419" s="67"/>
      <c r="D419" s="67"/>
      <c r="E419" s="67"/>
      <c r="F419" s="68"/>
    </row>
    <row r="420" spans="1:6" x14ac:dyDescent="0.25">
      <c r="A420" s="67"/>
      <c r="B420" s="67"/>
      <c r="C420" s="67"/>
      <c r="D420" s="67"/>
      <c r="E420" s="67"/>
      <c r="F420" s="68"/>
    </row>
    <row r="421" spans="1:6" x14ac:dyDescent="0.25">
      <c r="A421" s="67"/>
      <c r="B421" s="67"/>
      <c r="C421" s="67"/>
      <c r="D421" s="67"/>
      <c r="E421" s="67"/>
      <c r="F421" s="68"/>
    </row>
    <row r="422" spans="1:6" x14ac:dyDescent="0.25">
      <c r="A422" s="67"/>
      <c r="B422" s="67"/>
      <c r="C422" s="67"/>
      <c r="D422" s="67"/>
      <c r="E422" s="67"/>
      <c r="F422" s="68"/>
    </row>
    <row r="423" spans="1:6" x14ac:dyDescent="0.25">
      <c r="A423" s="67"/>
      <c r="B423" s="67"/>
      <c r="C423" s="67"/>
      <c r="D423" s="67"/>
      <c r="E423" s="67"/>
      <c r="F423" s="68"/>
    </row>
    <row r="424" spans="1:6" x14ac:dyDescent="0.25">
      <c r="A424" s="67"/>
      <c r="B424" s="67"/>
      <c r="C424" s="67"/>
      <c r="D424" s="67"/>
      <c r="E424" s="67"/>
      <c r="F424" s="68"/>
    </row>
    <row r="425" spans="1:6" x14ac:dyDescent="0.25">
      <c r="A425" s="67"/>
      <c r="B425" s="67"/>
      <c r="C425" s="67"/>
      <c r="D425" s="67"/>
      <c r="E425" s="67"/>
      <c r="F425" s="68"/>
    </row>
    <row r="426" spans="1:6" x14ac:dyDescent="0.25">
      <c r="A426" s="67"/>
      <c r="B426" s="67"/>
      <c r="C426" s="67"/>
      <c r="D426" s="67"/>
      <c r="E426" s="67"/>
      <c r="F426" s="68"/>
    </row>
    <row r="427" spans="1:6" x14ac:dyDescent="0.25">
      <c r="A427" s="67"/>
      <c r="B427" s="67"/>
      <c r="C427" s="67"/>
      <c r="D427" s="67"/>
      <c r="E427" s="67"/>
      <c r="F427" s="68"/>
    </row>
    <row r="428" spans="1:6" x14ac:dyDescent="0.25">
      <c r="A428" s="67"/>
      <c r="B428" s="67"/>
      <c r="C428" s="67"/>
      <c r="D428" s="67"/>
      <c r="E428" s="67"/>
      <c r="F428" s="68"/>
    </row>
    <row r="429" spans="1:6" x14ac:dyDescent="0.25">
      <c r="A429" s="67"/>
      <c r="B429" s="67"/>
      <c r="C429" s="67"/>
      <c r="D429" s="67"/>
      <c r="E429" s="67"/>
      <c r="F429" s="68"/>
    </row>
    <row r="430" spans="1:6" x14ac:dyDescent="0.25">
      <c r="A430" s="67"/>
      <c r="B430" s="67"/>
      <c r="C430" s="67"/>
      <c r="D430" s="67"/>
      <c r="E430" s="67"/>
      <c r="F430" s="68"/>
    </row>
    <row r="431" spans="1:6" x14ac:dyDescent="0.25">
      <c r="A431" s="67"/>
      <c r="B431" s="67"/>
      <c r="C431" s="67"/>
      <c r="D431" s="67"/>
      <c r="E431" s="67"/>
      <c r="F431" s="68"/>
    </row>
    <row r="432" spans="1:6" x14ac:dyDescent="0.25">
      <c r="A432" s="67"/>
      <c r="B432" s="67"/>
      <c r="C432" s="67"/>
      <c r="D432" s="67"/>
      <c r="E432" s="67"/>
      <c r="F432" s="68"/>
    </row>
    <row r="433" spans="1:6" x14ac:dyDescent="0.25">
      <c r="A433" s="67"/>
      <c r="B433" s="67"/>
      <c r="C433" s="67"/>
      <c r="D433" s="67"/>
      <c r="E433" s="67"/>
      <c r="F433" s="68"/>
    </row>
    <row r="434" spans="1:6" x14ac:dyDescent="0.25">
      <c r="A434" s="67"/>
      <c r="B434" s="67"/>
      <c r="C434" s="67"/>
      <c r="D434" s="67"/>
      <c r="E434" s="67"/>
      <c r="F434" s="68"/>
    </row>
    <row r="435" spans="1:6" x14ac:dyDescent="0.25">
      <c r="A435" s="67"/>
      <c r="B435" s="67"/>
      <c r="C435" s="67"/>
      <c r="D435" s="67"/>
      <c r="E435" s="67"/>
      <c r="F435" s="68"/>
    </row>
    <row r="436" spans="1:6" x14ac:dyDescent="0.25">
      <c r="A436" s="67"/>
      <c r="B436" s="67"/>
      <c r="C436" s="67"/>
      <c r="D436" s="67"/>
      <c r="E436" s="67"/>
      <c r="F436" s="68"/>
    </row>
    <row r="437" spans="1:6" x14ac:dyDescent="0.25">
      <c r="A437" s="67"/>
      <c r="B437" s="67"/>
      <c r="C437" s="67"/>
      <c r="D437" s="67"/>
      <c r="E437" s="67"/>
      <c r="F437" s="68"/>
    </row>
    <row r="438" spans="1:6" x14ac:dyDescent="0.25">
      <c r="A438" s="67"/>
      <c r="B438" s="67"/>
      <c r="C438" s="67"/>
      <c r="D438" s="67"/>
      <c r="E438" s="67"/>
      <c r="F438" s="68"/>
    </row>
    <row r="439" spans="1:6" x14ac:dyDescent="0.25">
      <c r="A439" s="67"/>
      <c r="B439" s="67"/>
      <c r="C439" s="67"/>
      <c r="D439" s="67"/>
      <c r="E439" s="67"/>
      <c r="F439" s="68"/>
    </row>
    <row r="440" spans="1:6" x14ac:dyDescent="0.25">
      <c r="A440" s="67"/>
      <c r="B440" s="67"/>
      <c r="C440" s="67"/>
      <c r="D440" s="67"/>
      <c r="E440" s="67"/>
      <c r="F440" s="68"/>
    </row>
    <row r="441" spans="1:6" x14ac:dyDescent="0.25">
      <c r="A441" s="67"/>
      <c r="B441" s="67"/>
      <c r="C441" s="67"/>
      <c r="D441" s="67"/>
      <c r="E441" s="67"/>
      <c r="F441" s="68"/>
    </row>
    <row r="442" spans="1:6" x14ac:dyDescent="0.25">
      <c r="A442" s="67"/>
      <c r="B442" s="67"/>
      <c r="C442" s="67"/>
      <c r="D442" s="67"/>
      <c r="E442" s="67"/>
      <c r="F442" s="68"/>
    </row>
    <row r="443" spans="1:6" x14ac:dyDescent="0.25">
      <c r="A443" s="67"/>
      <c r="B443" s="67"/>
      <c r="C443" s="67"/>
      <c r="D443" s="67"/>
      <c r="E443" s="67"/>
      <c r="F443" s="68"/>
    </row>
    <row r="444" spans="1:6" x14ac:dyDescent="0.25">
      <c r="A444" s="67"/>
      <c r="B444" s="67"/>
      <c r="C444" s="67"/>
      <c r="D444" s="67"/>
      <c r="E444" s="67"/>
      <c r="F444" s="68"/>
    </row>
    <row r="445" spans="1:6" x14ac:dyDescent="0.25">
      <c r="A445" s="67"/>
      <c r="B445" s="67"/>
      <c r="C445" s="67"/>
      <c r="D445" s="67"/>
      <c r="E445" s="67"/>
      <c r="F445" s="68"/>
    </row>
    <row r="446" spans="1:6" x14ac:dyDescent="0.25">
      <c r="A446" s="67"/>
      <c r="B446" s="67"/>
      <c r="C446" s="67"/>
      <c r="D446" s="67"/>
      <c r="E446" s="67"/>
      <c r="F446" s="68"/>
    </row>
    <row r="447" spans="1:6" x14ac:dyDescent="0.25">
      <c r="A447" s="67"/>
      <c r="B447" s="67"/>
      <c r="C447" s="67"/>
      <c r="D447" s="67"/>
      <c r="E447" s="67"/>
      <c r="F447" s="68"/>
    </row>
    <row r="448" spans="1:6" x14ac:dyDescent="0.25">
      <c r="A448" s="67"/>
      <c r="B448" s="67"/>
      <c r="C448" s="67"/>
      <c r="D448" s="67"/>
      <c r="E448" s="67"/>
      <c r="F448" s="68"/>
    </row>
    <row r="449" spans="1:6" x14ac:dyDescent="0.25">
      <c r="A449" s="67"/>
      <c r="B449" s="67"/>
      <c r="C449" s="67"/>
      <c r="D449" s="67"/>
      <c r="E449" s="67"/>
      <c r="F449" s="68"/>
    </row>
    <row r="450" spans="1:6" x14ac:dyDescent="0.25">
      <c r="A450" s="67"/>
      <c r="B450" s="67"/>
      <c r="C450" s="67"/>
      <c r="D450" s="67"/>
      <c r="E450" s="67"/>
      <c r="F450" s="68"/>
    </row>
    <row r="451" spans="1:6" x14ac:dyDescent="0.25">
      <c r="A451" s="67"/>
      <c r="B451" s="67"/>
      <c r="C451" s="67"/>
      <c r="D451" s="67"/>
      <c r="E451" s="67"/>
      <c r="F451" s="68"/>
    </row>
    <row r="452" spans="1:6" x14ac:dyDescent="0.25">
      <c r="A452" s="67"/>
      <c r="B452" s="67"/>
      <c r="C452" s="67"/>
      <c r="D452" s="67"/>
      <c r="E452" s="67"/>
      <c r="F452" s="68"/>
    </row>
    <row r="453" spans="1:6" x14ac:dyDescent="0.25">
      <c r="A453" s="67"/>
      <c r="B453" s="67"/>
      <c r="C453" s="67"/>
      <c r="D453" s="67"/>
      <c r="E453" s="67"/>
      <c r="F453" s="68"/>
    </row>
    <row r="454" spans="1:6" x14ac:dyDescent="0.25">
      <c r="A454" s="67"/>
      <c r="B454" s="67"/>
      <c r="C454" s="67"/>
      <c r="D454" s="67"/>
      <c r="E454" s="67"/>
      <c r="F454" s="68"/>
    </row>
    <row r="455" spans="1:6" x14ac:dyDescent="0.25">
      <c r="A455" s="67"/>
      <c r="B455" s="67"/>
      <c r="C455" s="67"/>
      <c r="D455" s="67"/>
      <c r="E455" s="67"/>
      <c r="F455" s="68"/>
    </row>
    <row r="456" spans="1:6" x14ac:dyDescent="0.25">
      <c r="A456" s="67"/>
      <c r="B456" s="67"/>
      <c r="C456" s="67"/>
      <c r="D456" s="67"/>
      <c r="E456" s="67"/>
      <c r="F456" s="68"/>
    </row>
    <row r="457" spans="1:6" x14ac:dyDescent="0.25">
      <c r="A457" s="67"/>
      <c r="B457" s="67"/>
      <c r="C457" s="67"/>
      <c r="D457" s="67"/>
      <c r="E457" s="67"/>
      <c r="F457" s="68"/>
    </row>
    <row r="458" spans="1:6" x14ac:dyDescent="0.25">
      <c r="A458" s="67"/>
      <c r="B458" s="67"/>
      <c r="C458" s="67"/>
      <c r="D458" s="67"/>
      <c r="E458" s="67"/>
      <c r="F458" s="68"/>
    </row>
    <row r="459" spans="1:6" x14ac:dyDescent="0.25">
      <c r="A459" s="67"/>
      <c r="B459" s="67"/>
      <c r="C459" s="67"/>
      <c r="D459" s="67"/>
      <c r="E459" s="67"/>
      <c r="F459" s="68"/>
    </row>
    <row r="460" spans="1:6" x14ac:dyDescent="0.25">
      <c r="A460" s="67"/>
      <c r="B460" s="67"/>
      <c r="C460" s="67"/>
      <c r="D460" s="67"/>
      <c r="E460" s="67"/>
      <c r="F460" s="68"/>
    </row>
    <row r="461" spans="1:6" x14ac:dyDescent="0.25">
      <c r="A461" s="67"/>
      <c r="B461" s="67"/>
      <c r="C461" s="67"/>
      <c r="D461" s="67"/>
      <c r="E461" s="67"/>
      <c r="F461" s="68"/>
    </row>
    <row r="462" spans="1:6" x14ac:dyDescent="0.25">
      <c r="A462" s="67"/>
      <c r="B462" s="67"/>
      <c r="C462" s="67"/>
      <c r="D462" s="67"/>
      <c r="E462" s="67"/>
      <c r="F462" s="68"/>
    </row>
    <row r="463" spans="1:6" x14ac:dyDescent="0.25">
      <c r="A463" s="67"/>
      <c r="B463" s="67"/>
      <c r="C463" s="67"/>
      <c r="D463" s="67"/>
      <c r="E463" s="67"/>
      <c r="F463" s="68"/>
    </row>
    <row r="464" spans="1:6" x14ac:dyDescent="0.25">
      <c r="A464" s="67"/>
      <c r="B464" s="67"/>
      <c r="C464" s="67"/>
      <c r="D464" s="67"/>
      <c r="E464" s="67"/>
      <c r="F464" s="68"/>
    </row>
    <row r="465" spans="1:6" x14ac:dyDescent="0.25">
      <c r="A465" s="67"/>
      <c r="B465" s="67"/>
      <c r="C465" s="67"/>
      <c r="D465" s="67"/>
      <c r="E465" s="67"/>
      <c r="F465" s="68"/>
    </row>
    <row r="466" spans="1:6" x14ac:dyDescent="0.25">
      <c r="A466" s="67"/>
      <c r="B466" s="67"/>
      <c r="C466" s="67"/>
      <c r="D466" s="67"/>
      <c r="E466" s="67"/>
      <c r="F466" s="68"/>
    </row>
    <row r="467" spans="1:6" x14ac:dyDescent="0.25">
      <c r="A467" s="67"/>
      <c r="B467" s="67"/>
      <c r="C467" s="67"/>
      <c r="D467" s="67"/>
      <c r="E467" s="67"/>
      <c r="F467" s="68"/>
    </row>
    <row r="468" spans="1:6" x14ac:dyDescent="0.25">
      <c r="A468" s="67"/>
      <c r="B468" s="67"/>
      <c r="C468" s="67"/>
      <c r="D468" s="67"/>
      <c r="E468" s="67"/>
      <c r="F468" s="68"/>
    </row>
    <row r="469" spans="1:6" x14ac:dyDescent="0.25">
      <c r="A469" s="67"/>
      <c r="B469" s="67"/>
      <c r="C469" s="67"/>
      <c r="D469" s="67"/>
      <c r="E469" s="67"/>
      <c r="F469" s="68"/>
    </row>
    <row r="470" spans="1:6" x14ac:dyDescent="0.25">
      <c r="A470" s="67"/>
      <c r="B470" s="67"/>
      <c r="C470" s="67"/>
      <c r="D470" s="67"/>
      <c r="E470" s="67"/>
      <c r="F470" s="68"/>
    </row>
    <row r="471" spans="1:6" x14ac:dyDescent="0.25">
      <c r="A471" s="67"/>
      <c r="B471" s="67"/>
      <c r="C471" s="67"/>
      <c r="D471" s="67"/>
      <c r="E471" s="67"/>
      <c r="F471" s="68"/>
    </row>
    <row r="472" spans="1:6" x14ac:dyDescent="0.25">
      <c r="A472" s="67"/>
      <c r="B472" s="67"/>
      <c r="C472" s="67"/>
      <c r="D472" s="67"/>
      <c r="E472" s="67"/>
      <c r="F472" s="68"/>
    </row>
    <row r="473" spans="1:6" x14ac:dyDescent="0.25">
      <c r="A473" s="67"/>
      <c r="B473" s="67"/>
      <c r="C473" s="67"/>
      <c r="D473" s="67"/>
      <c r="E473" s="67"/>
      <c r="F473" s="68"/>
    </row>
    <row r="474" spans="1:6" x14ac:dyDescent="0.25">
      <c r="A474" s="67"/>
      <c r="B474" s="67"/>
      <c r="C474" s="67"/>
      <c r="D474" s="67"/>
      <c r="E474" s="67"/>
      <c r="F474" s="68"/>
    </row>
    <row r="475" spans="1:6" x14ac:dyDescent="0.25">
      <c r="A475" s="67"/>
      <c r="B475" s="67"/>
      <c r="C475" s="67"/>
      <c r="D475" s="67"/>
      <c r="E475" s="67"/>
      <c r="F475" s="68"/>
    </row>
    <row r="476" spans="1:6" x14ac:dyDescent="0.25">
      <c r="A476" s="67"/>
      <c r="B476" s="67"/>
      <c r="C476" s="67"/>
      <c r="D476" s="67"/>
      <c r="E476" s="67"/>
      <c r="F476" s="68"/>
    </row>
    <row r="477" spans="1:6" x14ac:dyDescent="0.25">
      <c r="A477" s="67"/>
      <c r="B477" s="67"/>
      <c r="C477" s="67"/>
      <c r="D477" s="67"/>
      <c r="E477" s="67"/>
      <c r="F477" s="68"/>
    </row>
    <row r="478" spans="1:6" x14ac:dyDescent="0.25">
      <c r="A478" s="67"/>
      <c r="B478" s="67"/>
      <c r="C478" s="67"/>
      <c r="D478" s="67"/>
      <c r="E478" s="67"/>
      <c r="F478" s="68"/>
    </row>
    <row r="479" spans="1:6" x14ac:dyDescent="0.25">
      <c r="A479" s="67"/>
      <c r="B479" s="67"/>
      <c r="C479" s="67"/>
      <c r="D479" s="67"/>
      <c r="E479" s="67"/>
      <c r="F479" s="68"/>
    </row>
    <row r="480" spans="1:6" x14ac:dyDescent="0.25">
      <c r="A480" s="67"/>
      <c r="B480" s="67"/>
      <c r="C480" s="67"/>
      <c r="D480" s="67"/>
      <c r="E480" s="67"/>
      <c r="F480" s="68"/>
    </row>
    <row r="481" spans="1:6" x14ac:dyDescent="0.25">
      <c r="A481" s="67"/>
      <c r="B481" s="67"/>
      <c r="C481" s="67"/>
      <c r="D481" s="67"/>
      <c r="E481" s="67"/>
      <c r="F481" s="68"/>
    </row>
    <row r="482" spans="1:6" x14ac:dyDescent="0.25">
      <c r="A482" s="67"/>
      <c r="B482" s="67"/>
      <c r="C482" s="67"/>
      <c r="D482" s="67"/>
      <c r="E482" s="67"/>
      <c r="F482" s="68"/>
    </row>
    <row r="483" spans="1:6" x14ac:dyDescent="0.25">
      <c r="A483" s="67"/>
      <c r="B483" s="67"/>
      <c r="C483" s="67"/>
      <c r="D483" s="67"/>
      <c r="E483" s="67"/>
      <c r="F483" s="68"/>
    </row>
    <row r="484" spans="1:6" x14ac:dyDescent="0.25">
      <c r="A484" s="67"/>
      <c r="B484" s="67"/>
      <c r="C484" s="67"/>
      <c r="D484" s="67"/>
      <c r="E484" s="67"/>
      <c r="F484" s="68"/>
    </row>
    <row r="485" spans="1:6" x14ac:dyDescent="0.25">
      <c r="A485" s="67"/>
      <c r="B485" s="67"/>
      <c r="C485" s="67"/>
      <c r="D485" s="67"/>
      <c r="E485" s="67"/>
      <c r="F485" s="68"/>
    </row>
    <row r="486" spans="1:6" x14ac:dyDescent="0.25">
      <c r="A486" s="67"/>
      <c r="B486" s="67"/>
      <c r="C486" s="67"/>
      <c r="D486" s="67"/>
      <c r="E486" s="67"/>
      <c r="F486" s="68"/>
    </row>
    <row r="487" spans="1:6" x14ac:dyDescent="0.25">
      <c r="A487" s="67"/>
      <c r="B487" s="67"/>
      <c r="C487" s="67"/>
      <c r="D487" s="67"/>
      <c r="E487" s="67"/>
      <c r="F487" s="68"/>
    </row>
    <row r="488" spans="1:6" x14ac:dyDescent="0.25">
      <c r="A488" s="67"/>
      <c r="B488" s="67"/>
      <c r="C488" s="67"/>
      <c r="D488" s="67"/>
      <c r="E488" s="67"/>
      <c r="F488" s="68"/>
    </row>
    <row r="489" spans="1:6" x14ac:dyDescent="0.25">
      <c r="A489" s="67"/>
      <c r="B489" s="67"/>
      <c r="C489" s="67"/>
      <c r="D489" s="67"/>
      <c r="E489" s="67"/>
      <c r="F489" s="68"/>
    </row>
    <row r="490" spans="1:6" x14ac:dyDescent="0.25">
      <c r="A490" s="67"/>
      <c r="B490" s="67"/>
      <c r="C490" s="67"/>
      <c r="D490" s="67"/>
      <c r="E490" s="67"/>
      <c r="F490" s="68"/>
    </row>
    <row r="491" spans="1:6" x14ac:dyDescent="0.25">
      <c r="A491" s="67"/>
      <c r="B491" s="67"/>
      <c r="C491" s="67"/>
      <c r="D491" s="67"/>
      <c r="E491" s="67"/>
      <c r="F491" s="68"/>
    </row>
    <row r="492" spans="1:6" x14ac:dyDescent="0.25">
      <c r="A492" s="67"/>
      <c r="B492" s="67"/>
      <c r="C492" s="67"/>
      <c r="D492" s="67"/>
      <c r="E492" s="67"/>
      <c r="F492" s="68"/>
    </row>
    <row r="493" spans="1:6" x14ac:dyDescent="0.25">
      <c r="A493" s="67"/>
      <c r="B493" s="67"/>
      <c r="C493" s="67"/>
      <c r="D493" s="67"/>
      <c r="E493" s="67"/>
      <c r="F493" s="68"/>
    </row>
    <row r="494" spans="1:6" x14ac:dyDescent="0.25">
      <c r="A494" s="67"/>
      <c r="B494" s="67"/>
      <c r="C494" s="67"/>
      <c r="D494" s="67"/>
      <c r="E494" s="67"/>
      <c r="F494" s="68"/>
    </row>
    <row r="495" spans="1:6" x14ac:dyDescent="0.25">
      <c r="A495" s="67"/>
      <c r="B495" s="67"/>
      <c r="C495" s="67"/>
      <c r="D495" s="67"/>
      <c r="E495" s="67"/>
      <c r="F495" s="68"/>
    </row>
    <row r="496" spans="1:6" x14ac:dyDescent="0.25">
      <c r="A496" s="67"/>
      <c r="B496" s="67"/>
      <c r="C496" s="67"/>
      <c r="D496" s="67"/>
      <c r="E496" s="67"/>
      <c r="F496" s="68"/>
    </row>
    <row r="497" spans="1:6" x14ac:dyDescent="0.25">
      <c r="A497" s="67"/>
      <c r="B497" s="67"/>
      <c r="C497" s="67"/>
      <c r="D497" s="67"/>
      <c r="E497" s="67"/>
      <c r="F497" s="68"/>
    </row>
    <row r="498" spans="1:6" x14ac:dyDescent="0.25">
      <c r="A498" s="67"/>
      <c r="B498" s="67"/>
      <c r="C498" s="67"/>
      <c r="D498" s="67"/>
      <c r="E498" s="67"/>
      <c r="F498" s="68"/>
    </row>
    <row r="499" spans="1:6" x14ac:dyDescent="0.25">
      <c r="A499" s="67"/>
      <c r="B499" s="67"/>
      <c r="C499" s="67"/>
      <c r="D499" s="67"/>
      <c r="E499" s="67"/>
      <c r="F499" s="68"/>
    </row>
    <row r="500" spans="1:6" x14ac:dyDescent="0.25">
      <c r="A500" s="67"/>
      <c r="B500" s="67"/>
      <c r="C500" s="67"/>
      <c r="D500" s="67"/>
      <c r="E500" s="67"/>
      <c r="F500" s="68"/>
    </row>
    <row r="501" spans="1:6" x14ac:dyDescent="0.25">
      <c r="A501" s="67"/>
      <c r="B501" s="67"/>
      <c r="C501" s="67"/>
      <c r="D501" s="67"/>
      <c r="E501" s="67"/>
      <c r="F501" s="68"/>
    </row>
    <row r="502" spans="1:6" x14ac:dyDescent="0.25">
      <c r="A502" s="67"/>
      <c r="B502" s="67"/>
      <c r="C502" s="67"/>
      <c r="D502" s="67"/>
      <c r="E502" s="67"/>
      <c r="F502" s="68"/>
    </row>
    <row r="503" spans="1:6" x14ac:dyDescent="0.25">
      <c r="A503" s="67"/>
      <c r="B503" s="67"/>
      <c r="C503" s="67"/>
      <c r="D503" s="67"/>
      <c r="E503" s="67"/>
      <c r="F503" s="68"/>
    </row>
    <row r="504" spans="1:6" x14ac:dyDescent="0.25">
      <c r="A504" s="67"/>
      <c r="B504" s="67"/>
      <c r="C504" s="67"/>
      <c r="D504" s="67"/>
      <c r="E504" s="67"/>
      <c r="F504" s="68"/>
    </row>
    <row r="505" spans="1:6" x14ac:dyDescent="0.25">
      <c r="A505" s="67"/>
      <c r="B505" s="67"/>
      <c r="C505" s="67"/>
      <c r="D505" s="67"/>
      <c r="E505" s="67"/>
      <c r="F505" s="68"/>
    </row>
    <row r="506" spans="1:6" x14ac:dyDescent="0.25">
      <c r="A506" s="67"/>
      <c r="B506" s="67"/>
      <c r="C506" s="67"/>
      <c r="D506" s="67"/>
      <c r="E506" s="67"/>
      <c r="F506" s="68"/>
    </row>
    <row r="507" spans="1:6" x14ac:dyDescent="0.25">
      <c r="A507" s="67"/>
      <c r="B507" s="67"/>
      <c r="C507" s="67"/>
      <c r="D507" s="67"/>
      <c r="E507" s="67"/>
      <c r="F507" s="68"/>
    </row>
    <row r="508" spans="1:6" x14ac:dyDescent="0.25">
      <c r="A508" s="67"/>
      <c r="B508" s="67"/>
      <c r="C508" s="67"/>
      <c r="D508" s="67"/>
      <c r="E508" s="67"/>
      <c r="F508" s="68"/>
    </row>
    <row r="509" spans="1:6" x14ac:dyDescent="0.25">
      <c r="A509" s="67"/>
      <c r="B509" s="67"/>
      <c r="C509" s="67"/>
      <c r="D509" s="67"/>
      <c r="E509" s="67"/>
      <c r="F509" s="68"/>
    </row>
    <row r="510" spans="1:6" x14ac:dyDescent="0.25">
      <c r="A510" s="67"/>
      <c r="B510" s="67"/>
      <c r="C510" s="67"/>
      <c r="D510" s="67"/>
      <c r="E510" s="67"/>
      <c r="F510" s="68"/>
    </row>
    <row r="511" spans="1:6" x14ac:dyDescent="0.25">
      <c r="A511" s="67"/>
      <c r="B511" s="67"/>
      <c r="C511" s="67"/>
      <c r="D511" s="67"/>
      <c r="E511" s="67"/>
      <c r="F511" s="68"/>
    </row>
    <row r="512" spans="1:6" x14ac:dyDescent="0.25">
      <c r="A512" s="67"/>
      <c r="B512" s="67"/>
      <c r="C512" s="67"/>
      <c r="D512" s="67"/>
      <c r="E512" s="67"/>
      <c r="F512" s="68"/>
    </row>
    <row r="513" spans="1:6" x14ac:dyDescent="0.25">
      <c r="A513" s="67"/>
      <c r="B513" s="67"/>
      <c r="C513" s="67"/>
      <c r="D513" s="67"/>
      <c r="E513" s="67"/>
      <c r="F513" s="68"/>
    </row>
    <row r="514" spans="1:6" x14ac:dyDescent="0.25">
      <c r="A514" s="67"/>
      <c r="B514" s="67"/>
      <c r="C514" s="67"/>
      <c r="D514" s="67"/>
      <c r="E514" s="67"/>
      <c r="F514" s="68"/>
    </row>
    <row r="515" spans="1:6" x14ac:dyDescent="0.25">
      <c r="A515" s="67"/>
      <c r="B515" s="67"/>
      <c r="C515" s="67"/>
      <c r="D515" s="67"/>
      <c r="E515" s="67"/>
      <c r="F515" s="68"/>
    </row>
    <row r="516" spans="1:6" x14ac:dyDescent="0.25">
      <c r="A516" s="67"/>
      <c r="B516" s="67"/>
      <c r="C516" s="67"/>
      <c r="D516" s="67"/>
      <c r="E516" s="67"/>
      <c r="F516" s="68"/>
    </row>
    <row r="517" spans="1:6" x14ac:dyDescent="0.25">
      <c r="A517" s="67"/>
      <c r="B517" s="67"/>
      <c r="C517" s="67"/>
      <c r="D517" s="67"/>
      <c r="E517" s="67"/>
      <c r="F517" s="68"/>
    </row>
    <row r="518" spans="1:6" x14ac:dyDescent="0.25">
      <c r="A518" s="67"/>
      <c r="B518" s="67"/>
      <c r="C518" s="67"/>
      <c r="D518" s="67"/>
      <c r="E518" s="67"/>
      <c r="F518" s="68"/>
    </row>
    <row r="519" spans="1:6" x14ac:dyDescent="0.25">
      <c r="A519" s="67"/>
      <c r="B519" s="67"/>
      <c r="C519" s="67"/>
      <c r="D519" s="67"/>
      <c r="E519" s="67"/>
      <c r="F519" s="68"/>
    </row>
    <row r="520" spans="1:6" x14ac:dyDescent="0.25">
      <c r="A520" s="67"/>
      <c r="B520" s="67"/>
      <c r="C520" s="67"/>
      <c r="D520" s="67"/>
      <c r="E520" s="67"/>
      <c r="F520" s="68"/>
    </row>
    <row r="521" spans="1:6" x14ac:dyDescent="0.25">
      <c r="A521" s="67"/>
      <c r="B521" s="67"/>
      <c r="C521" s="67"/>
      <c r="D521" s="67"/>
      <c r="E521" s="67"/>
      <c r="F521" s="68"/>
    </row>
    <row r="522" spans="1:6" x14ac:dyDescent="0.25">
      <c r="A522" s="67"/>
      <c r="B522" s="67"/>
      <c r="C522" s="67"/>
      <c r="D522" s="67"/>
      <c r="E522" s="67"/>
      <c r="F522" s="68"/>
    </row>
    <row r="523" spans="1:6" x14ac:dyDescent="0.25">
      <c r="A523" s="67"/>
      <c r="B523" s="67"/>
      <c r="C523" s="67"/>
      <c r="D523" s="67"/>
      <c r="E523" s="67"/>
      <c r="F523" s="68"/>
    </row>
    <row r="524" spans="1:6" x14ac:dyDescent="0.25">
      <c r="A524" s="67"/>
      <c r="B524" s="67"/>
      <c r="C524" s="67"/>
      <c r="D524" s="67"/>
      <c r="E524" s="67"/>
      <c r="F524" s="68"/>
    </row>
    <row r="525" spans="1:6" x14ac:dyDescent="0.25">
      <c r="A525" s="67"/>
      <c r="B525" s="67"/>
      <c r="C525" s="67"/>
      <c r="D525" s="67"/>
      <c r="E525" s="67"/>
      <c r="F525" s="68"/>
    </row>
    <row r="526" spans="1:6" x14ac:dyDescent="0.25">
      <c r="A526" s="67"/>
      <c r="B526" s="67"/>
      <c r="C526" s="67"/>
      <c r="D526" s="67"/>
      <c r="E526" s="67"/>
      <c r="F526" s="68"/>
    </row>
    <row r="527" spans="1:6" x14ac:dyDescent="0.25">
      <c r="A527" s="67"/>
      <c r="B527" s="67"/>
      <c r="C527" s="67"/>
      <c r="D527" s="67"/>
      <c r="E527" s="67"/>
      <c r="F527" s="68"/>
    </row>
    <row r="528" spans="1:6" x14ac:dyDescent="0.25">
      <c r="A528" s="67"/>
      <c r="B528" s="67"/>
      <c r="C528" s="67"/>
      <c r="D528" s="67"/>
      <c r="E528" s="67"/>
      <c r="F528" s="68"/>
    </row>
    <row r="529" spans="1:6" x14ac:dyDescent="0.25">
      <c r="A529" s="67"/>
      <c r="B529" s="67"/>
      <c r="C529" s="67"/>
      <c r="D529" s="67"/>
      <c r="E529" s="67"/>
      <c r="F529" s="68"/>
    </row>
    <row r="530" spans="1:6" x14ac:dyDescent="0.25">
      <c r="A530" s="67"/>
      <c r="B530" s="67"/>
      <c r="C530" s="67"/>
      <c r="D530" s="67"/>
      <c r="E530" s="67"/>
      <c r="F530" s="68"/>
    </row>
    <row r="531" spans="1:6" x14ac:dyDescent="0.25">
      <c r="A531" s="67"/>
      <c r="B531" s="67"/>
      <c r="C531" s="67"/>
      <c r="D531" s="67"/>
      <c r="E531" s="67"/>
      <c r="F531" s="68"/>
    </row>
    <row r="532" spans="1:6" x14ac:dyDescent="0.25">
      <c r="A532" s="67"/>
      <c r="B532" s="67"/>
      <c r="C532" s="67"/>
      <c r="D532" s="67"/>
      <c r="E532" s="67"/>
      <c r="F532" s="68"/>
    </row>
    <row r="533" spans="1:6" x14ac:dyDescent="0.25">
      <c r="A533" s="67"/>
      <c r="B533" s="67"/>
      <c r="C533" s="67"/>
      <c r="D533" s="67"/>
      <c r="E533" s="67"/>
      <c r="F533" s="68"/>
    </row>
    <row r="534" spans="1:6" x14ac:dyDescent="0.25">
      <c r="A534" s="67"/>
      <c r="B534" s="67"/>
      <c r="C534" s="67"/>
      <c r="D534" s="67"/>
      <c r="E534" s="67"/>
      <c r="F534" s="68"/>
    </row>
    <row r="535" spans="1:6" x14ac:dyDescent="0.25">
      <c r="A535" s="67"/>
      <c r="B535" s="67"/>
      <c r="C535" s="67"/>
      <c r="D535" s="67"/>
      <c r="E535" s="67"/>
      <c r="F535" s="68"/>
    </row>
    <row r="536" spans="1:6" x14ac:dyDescent="0.25">
      <c r="A536" s="67"/>
      <c r="B536" s="67"/>
      <c r="C536" s="67"/>
      <c r="D536" s="67"/>
      <c r="E536" s="67"/>
      <c r="F536" s="68"/>
    </row>
    <row r="537" spans="1:6" x14ac:dyDescent="0.25">
      <c r="A537" s="67"/>
      <c r="B537" s="67"/>
      <c r="C537" s="67"/>
      <c r="D537" s="67"/>
      <c r="E537" s="67"/>
      <c r="F537" s="68"/>
    </row>
    <row r="538" spans="1:6" x14ac:dyDescent="0.25">
      <c r="A538" s="67"/>
      <c r="B538" s="67"/>
      <c r="C538" s="67"/>
      <c r="D538" s="67"/>
      <c r="E538" s="67"/>
      <c r="F538" s="68"/>
    </row>
    <row r="539" spans="1:6" x14ac:dyDescent="0.25">
      <c r="A539" s="67"/>
      <c r="B539" s="67"/>
      <c r="C539" s="67"/>
      <c r="D539" s="67"/>
      <c r="E539" s="67"/>
      <c r="F539" s="68"/>
    </row>
    <row r="540" spans="1:6" x14ac:dyDescent="0.25">
      <c r="A540" s="67"/>
      <c r="B540" s="67"/>
      <c r="C540" s="67"/>
      <c r="D540" s="67"/>
      <c r="E540" s="67"/>
      <c r="F540" s="68"/>
    </row>
    <row r="541" spans="1:6" x14ac:dyDescent="0.25">
      <c r="A541" s="67"/>
      <c r="B541" s="67"/>
      <c r="C541" s="67"/>
      <c r="D541" s="67"/>
      <c r="E541" s="67"/>
      <c r="F541" s="68"/>
    </row>
    <row r="542" spans="1:6" x14ac:dyDescent="0.25">
      <c r="A542" s="67"/>
      <c r="B542" s="67"/>
      <c r="C542" s="67"/>
      <c r="D542" s="67"/>
      <c r="E542" s="67"/>
      <c r="F542" s="68"/>
    </row>
    <row r="543" spans="1:6" x14ac:dyDescent="0.25">
      <c r="A543" s="67"/>
      <c r="B543" s="67"/>
      <c r="C543" s="67"/>
      <c r="D543" s="67"/>
      <c r="E543" s="67"/>
      <c r="F543" s="68"/>
    </row>
    <row r="544" spans="1:6" x14ac:dyDescent="0.25">
      <c r="A544" s="67"/>
      <c r="B544" s="67"/>
      <c r="C544" s="67"/>
      <c r="D544" s="67"/>
      <c r="E544" s="67"/>
      <c r="F544" s="68"/>
    </row>
    <row r="545" spans="1:6" x14ac:dyDescent="0.25">
      <c r="A545" s="67"/>
      <c r="B545" s="67"/>
      <c r="C545" s="67"/>
      <c r="D545" s="67"/>
      <c r="E545" s="67"/>
      <c r="F545" s="68"/>
    </row>
    <row r="546" spans="1:6" x14ac:dyDescent="0.25">
      <c r="A546" s="67"/>
      <c r="B546" s="67"/>
      <c r="C546" s="67"/>
      <c r="D546" s="67"/>
      <c r="E546" s="67"/>
      <c r="F546" s="68"/>
    </row>
    <row r="547" spans="1:6" x14ac:dyDescent="0.25">
      <c r="A547" s="67"/>
      <c r="B547" s="67"/>
      <c r="C547" s="67"/>
      <c r="D547" s="67"/>
      <c r="E547" s="67"/>
      <c r="F547" s="68"/>
    </row>
    <row r="548" spans="1:6" x14ac:dyDescent="0.25">
      <c r="A548" s="67"/>
      <c r="B548" s="67"/>
      <c r="C548" s="67"/>
      <c r="D548" s="67"/>
      <c r="E548" s="67"/>
      <c r="F548" s="68"/>
    </row>
    <row r="549" spans="1:6" x14ac:dyDescent="0.25">
      <c r="A549" s="67"/>
      <c r="B549" s="67"/>
      <c r="C549" s="67"/>
      <c r="D549" s="67"/>
      <c r="E549" s="67"/>
      <c r="F549" s="68"/>
    </row>
    <row r="550" spans="1:6" x14ac:dyDescent="0.25">
      <c r="A550" s="67"/>
      <c r="B550" s="67"/>
      <c r="C550" s="67"/>
      <c r="D550" s="67"/>
      <c r="E550" s="67"/>
      <c r="F550" s="68"/>
    </row>
    <row r="551" spans="1:6" x14ac:dyDescent="0.25">
      <c r="A551" s="67"/>
      <c r="B551" s="67"/>
      <c r="C551" s="67"/>
      <c r="D551" s="67"/>
      <c r="E551" s="67"/>
      <c r="F551" s="68"/>
    </row>
    <row r="552" spans="1:6" x14ac:dyDescent="0.25">
      <c r="A552" s="67"/>
      <c r="B552" s="67"/>
      <c r="C552" s="67"/>
      <c r="D552" s="67"/>
      <c r="E552" s="67"/>
      <c r="F552" s="68"/>
    </row>
    <row r="553" spans="1:6" x14ac:dyDescent="0.25">
      <c r="A553" s="67"/>
      <c r="B553" s="67"/>
      <c r="C553" s="67"/>
      <c r="D553" s="67"/>
      <c r="E553" s="67"/>
      <c r="F553" s="68"/>
    </row>
    <row r="554" spans="1:6" x14ac:dyDescent="0.25">
      <c r="A554" s="67"/>
      <c r="B554" s="67"/>
      <c r="C554" s="67"/>
      <c r="D554" s="67"/>
      <c r="E554" s="67"/>
      <c r="F554" s="68"/>
    </row>
    <row r="555" spans="1:6" x14ac:dyDescent="0.25">
      <c r="A555" s="67"/>
      <c r="B555" s="67"/>
      <c r="C555" s="67"/>
      <c r="D555" s="67"/>
      <c r="E555" s="67"/>
      <c r="F555" s="68"/>
    </row>
    <row r="556" spans="1:6" x14ac:dyDescent="0.25">
      <c r="A556" s="67"/>
      <c r="B556" s="67"/>
      <c r="C556" s="67"/>
      <c r="D556" s="67"/>
      <c r="E556" s="67"/>
      <c r="F556" s="68"/>
    </row>
    <row r="557" spans="1:6" x14ac:dyDescent="0.25">
      <c r="A557" s="67"/>
      <c r="B557" s="67"/>
      <c r="C557" s="67"/>
      <c r="D557" s="67"/>
      <c r="E557" s="67"/>
      <c r="F557" s="68"/>
    </row>
    <row r="558" spans="1:6" x14ac:dyDescent="0.25">
      <c r="A558" s="67"/>
      <c r="B558" s="67"/>
      <c r="C558" s="67"/>
      <c r="D558" s="67"/>
      <c r="E558" s="67"/>
      <c r="F558" s="68"/>
    </row>
    <row r="559" spans="1:6" x14ac:dyDescent="0.25">
      <c r="A559" s="67"/>
      <c r="B559" s="67"/>
      <c r="C559" s="67"/>
      <c r="D559" s="67"/>
      <c r="E559" s="67"/>
      <c r="F559" s="68"/>
    </row>
    <row r="560" spans="1:6" x14ac:dyDescent="0.25">
      <c r="A560" s="67"/>
      <c r="B560" s="67"/>
      <c r="C560" s="67"/>
      <c r="D560" s="67"/>
      <c r="E560" s="67"/>
      <c r="F560" s="68"/>
    </row>
    <row r="561" spans="1:6" x14ac:dyDescent="0.25">
      <c r="A561" s="67"/>
      <c r="B561" s="67"/>
      <c r="C561" s="67"/>
      <c r="D561" s="67"/>
      <c r="E561" s="67"/>
      <c r="F561" s="68"/>
    </row>
    <row r="562" spans="1:6" x14ac:dyDescent="0.25">
      <c r="A562" s="67"/>
      <c r="B562" s="67"/>
      <c r="C562" s="67"/>
      <c r="D562" s="67"/>
      <c r="E562" s="67"/>
      <c r="F562" s="68"/>
    </row>
    <row r="563" spans="1:6" x14ac:dyDescent="0.25">
      <c r="A563" s="67"/>
      <c r="B563" s="67"/>
      <c r="C563" s="67"/>
      <c r="D563" s="67"/>
      <c r="E563" s="67"/>
      <c r="F563" s="68"/>
    </row>
    <row r="564" spans="1:6" x14ac:dyDescent="0.25">
      <c r="A564" s="67"/>
      <c r="B564" s="67"/>
      <c r="C564" s="67"/>
      <c r="D564" s="67"/>
      <c r="E564" s="67"/>
      <c r="F564" s="68"/>
    </row>
    <row r="565" spans="1:6" x14ac:dyDescent="0.25">
      <c r="A565" s="67"/>
      <c r="B565" s="67"/>
      <c r="C565" s="67"/>
      <c r="D565" s="67"/>
      <c r="E565" s="67"/>
      <c r="F565" s="68"/>
    </row>
    <row r="566" spans="1:6" x14ac:dyDescent="0.25">
      <c r="A566" s="67"/>
      <c r="B566" s="67"/>
      <c r="C566" s="67"/>
      <c r="D566" s="67"/>
      <c r="E566" s="67"/>
      <c r="F566" s="68"/>
    </row>
    <row r="567" spans="1:6" x14ac:dyDescent="0.25">
      <c r="A567" s="67"/>
      <c r="B567" s="67"/>
      <c r="C567" s="67"/>
      <c r="D567" s="67"/>
      <c r="E567" s="67"/>
      <c r="F567" s="68"/>
    </row>
    <row r="568" spans="1:6" x14ac:dyDescent="0.25">
      <c r="A568" s="67"/>
      <c r="B568" s="67"/>
      <c r="C568" s="67"/>
      <c r="D568" s="67"/>
      <c r="E568" s="67"/>
      <c r="F568" s="68"/>
    </row>
    <row r="569" spans="1:6" x14ac:dyDescent="0.25">
      <c r="A569" s="67"/>
      <c r="B569" s="67"/>
      <c r="C569" s="67"/>
      <c r="D569" s="67"/>
      <c r="E569" s="67"/>
      <c r="F569" s="68"/>
    </row>
    <row r="570" spans="1:6" x14ac:dyDescent="0.25">
      <c r="A570" s="67"/>
      <c r="B570" s="67"/>
      <c r="C570" s="67"/>
      <c r="D570" s="67"/>
      <c r="E570" s="67"/>
      <c r="F570" s="68"/>
    </row>
    <row r="571" spans="1:6" x14ac:dyDescent="0.25">
      <c r="A571" s="67"/>
      <c r="B571" s="67"/>
      <c r="C571" s="67"/>
      <c r="D571" s="67"/>
      <c r="E571" s="67"/>
      <c r="F571" s="68"/>
    </row>
    <row r="572" spans="1:6" x14ac:dyDescent="0.25">
      <c r="A572" s="67"/>
      <c r="B572" s="67"/>
      <c r="C572" s="67"/>
      <c r="D572" s="67"/>
      <c r="E572" s="67"/>
      <c r="F572" s="68"/>
    </row>
    <row r="573" spans="1:6" x14ac:dyDescent="0.25">
      <c r="A573" s="67"/>
      <c r="B573" s="67"/>
      <c r="C573" s="67"/>
      <c r="D573" s="67"/>
      <c r="E573" s="67"/>
      <c r="F573" s="68"/>
    </row>
    <row r="574" spans="1:6" x14ac:dyDescent="0.25">
      <c r="A574" s="67"/>
      <c r="B574" s="67"/>
      <c r="C574" s="67"/>
      <c r="D574" s="67"/>
      <c r="E574" s="67"/>
      <c r="F574" s="68"/>
    </row>
    <row r="575" spans="1:6" x14ac:dyDescent="0.25">
      <c r="A575" s="67"/>
      <c r="B575" s="67"/>
      <c r="C575" s="67"/>
      <c r="D575" s="67"/>
      <c r="E575" s="67"/>
      <c r="F575" s="68"/>
    </row>
    <row r="576" spans="1:6" x14ac:dyDescent="0.25">
      <c r="A576" s="67"/>
      <c r="B576" s="67"/>
      <c r="C576" s="67"/>
      <c r="D576" s="67"/>
      <c r="E576" s="67"/>
      <c r="F576" s="68"/>
    </row>
    <row r="577" spans="1:6" x14ac:dyDescent="0.25">
      <c r="A577" s="67"/>
      <c r="B577" s="67"/>
      <c r="C577" s="67"/>
      <c r="D577" s="67"/>
      <c r="E577" s="67"/>
      <c r="F577" s="68"/>
    </row>
    <row r="578" spans="1:6" x14ac:dyDescent="0.25">
      <c r="A578" s="67"/>
      <c r="B578" s="67"/>
      <c r="C578" s="67"/>
      <c r="D578" s="67"/>
      <c r="E578" s="67"/>
      <c r="F578" s="68"/>
    </row>
    <row r="579" spans="1:6" x14ac:dyDescent="0.25">
      <c r="A579" s="67"/>
      <c r="B579" s="67"/>
      <c r="C579" s="67"/>
      <c r="D579" s="67"/>
      <c r="E579" s="67"/>
      <c r="F579" s="68"/>
    </row>
    <row r="580" spans="1:6" x14ac:dyDescent="0.25">
      <c r="A580" s="67"/>
      <c r="B580" s="67"/>
      <c r="C580" s="67"/>
      <c r="D580" s="67"/>
      <c r="E580" s="67"/>
      <c r="F580" s="68"/>
    </row>
    <row r="581" spans="1:6" x14ac:dyDescent="0.25">
      <c r="A581" s="67"/>
      <c r="B581" s="67"/>
      <c r="C581" s="67"/>
      <c r="D581" s="67"/>
      <c r="E581" s="67"/>
      <c r="F581" s="68"/>
    </row>
    <row r="582" spans="1:6" x14ac:dyDescent="0.25">
      <c r="A582" s="67"/>
      <c r="B582" s="67"/>
      <c r="C582" s="67"/>
      <c r="D582" s="67"/>
      <c r="E582" s="67"/>
      <c r="F582" s="68"/>
    </row>
    <row r="583" spans="1:6" x14ac:dyDescent="0.25">
      <c r="A583" s="67"/>
      <c r="B583" s="67"/>
      <c r="C583" s="67"/>
      <c r="D583" s="67"/>
      <c r="E583" s="67"/>
      <c r="F583" s="68"/>
    </row>
    <row r="584" spans="1:6" x14ac:dyDescent="0.25">
      <c r="A584" s="67"/>
      <c r="B584" s="67"/>
      <c r="C584" s="67"/>
      <c r="D584" s="67"/>
      <c r="E584" s="67"/>
      <c r="F584" s="68"/>
    </row>
    <row r="585" spans="1:6" x14ac:dyDescent="0.25">
      <c r="A585" s="67"/>
      <c r="B585" s="67"/>
      <c r="C585" s="67"/>
      <c r="D585" s="67"/>
      <c r="E585" s="67"/>
      <c r="F585" s="68"/>
    </row>
    <row r="586" spans="1:6" x14ac:dyDescent="0.25">
      <c r="A586" s="67"/>
      <c r="B586" s="67"/>
      <c r="C586" s="67"/>
      <c r="D586" s="67"/>
      <c r="E586" s="67"/>
      <c r="F586" s="68"/>
    </row>
    <row r="587" spans="1:6" x14ac:dyDescent="0.25">
      <c r="A587" s="67"/>
      <c r="B587" s="67"/>
      <c r="C587" s="67"/>
      <c r="D587" s="67"/>
      <c r="E587" s="67"/>
      <c r="F587" s="68"/>
    </row>
    <row r="588" spans="1:6" x14ac:dyDescent="0.25">
      <c r="A588" s="67"/>
      <c r="B588" s="67"/>
      <c r="C588" s="67"/>
      <c r="D588" s="67"/>
      <c r="E588" s="67"/>
      <c r="F588" s="68"/>
    </row>
    <row r="589" spans="1:6" x14ac:dyDescent="0.25">
      <c r="A589" s="67"/>
      <c r="B589" s="67"/>
      <c r="C589" s="67"/>
      <c r="D589" s="67"/>
      <c r="E589" s="67"/>
      <c r="F589" s="68"/>
    </row>
    <row r="590" spans="1:6" x14ac:dyDescent="0.25">
      <c r="A590" s="67"/>
      <c r="B590" s="67"/>
      <c r="C590" s="67"/>
      <c r="D590" s="67"/>
      <c r="E590" s="67"/>
      <c r="F590" s="68"/>
    </row>
    <row r="591" spans="1:6" x14ac:dyDescent="0.25">
      <c r="A591" s="67"/>
      <c r="B591" s="67"/>
      <c r="C591" s="67"/>
      <c r="D591" s="67"/>
      <c r="E591" s="67"/>
      <c r="F591" s="68"/>
    </row>
    <row r="592" spans="1:6" x14ac:dyDescent="0.25">
      <c r="A592" s="67"/>
      <c r="B592" s="67"/>
      <c r="C592" s="67"/>
      <c r="D592" s="67"/>
      <c r="E592" s="67"/>
      <c r="F592" s="68"/>
    </row>
    <row r="593" spans="1:6" x14ac:dyDescent="0.25">
      <c r="A593" s="67"/>
      <c r="B593" s="67"/>
      <c r="C593" s="67"/>
      <c r="D593" s="67"/>
      <c r="E593" s="67"/>
      <c r="F593" s="68"/>
    </row>
    <row r="594" spans="1:6" x14ac:dyDescent="0.25">
      <c r="A594" s="67"/>
      <c r="B594" s="67"/>
      <c r="C594" s="67"/>
      <c r="D594" s="67"/>
      <c r="E594" s="67"/>
      <c r="F594" s="68"/>
    </row>
    <row r="595" spans="1:6" x14ac:dyDescent="0.25">
      <c r="A595" s="67"/>
      <c r="B595" s="67"/>
      <c r="C595" s="67"/>
      <c r="D595" s="67"/>
      <c r="E595" s="67"/>
      <c r="F595" s="68"/>
    </row>
    <row r="596" spans="1:6" x14ac:dyDescent="0.25">
      <c r="A596" s="67"/>
      <c r="B596" s="67"/>
      <c r="C596" s="67"/>
      <c r="D596" s="67"/>
      <c r="E596" s="67"/>
      <c r="F596" s="68"/>
    </row>
    <row r="597" spans="1:6" x14ac:dyDescent="0.25">
      <c r="A597" s="67"/>
      <c r="B597" s="67"/>
      <c r="C597" s="67"/>
      <c r="D597" s="67"/>
      <c r="E597" s="67"/>
      <c r="F597" s="68"/>
    </row>
    <row r="598" spans="1:6" x14ac:dyDescent="0.25">
      <c r="A598" s="67"/>
      <c r="B598" s="67"/>
      <c r="C598" s="67"/>
      <c r="D598" s="67"/>
      <c r="E598" s="67"/>
      <c r="F598" s="68"/>
    </row>
    <row r="599" spans="1:6" x14ac:dyDescent="0.25">
      <c r="A599" s="67"/>
      <c r="B599" s="67"/>
      <c r="C599" s="67"/>
      <c r="D599" s="67"/>
      <c r="E599" s="67"/>
      <c r="F599" s="68"/>
    </row>
    <row r="600" spans="1:6" x14ac:dyDescent="0.25">
      <c r="A600" s="67"/>
      <c r="B600" s="67"/>
      <c r="C600" s="67"/>
      <c r="D600" s="67"/>
      <c r="E600" s="67"/>
      <c r="F600" s="68"/>
    </row>
    <row r="601" spans="1:6" x14ac:dyDescent="0.25">
      <c r="A601" s="67"/>
      <c r="B601" s="67"/>
      <c r="C601" s="67"/>
      <c r="D601" s="67"/>
      <c r="E601" s="67"/>
      <c r="F601" s="68"/>
    </row>
    <row r="602" spans="1:6" x14ac:dyDescent="0.25">
      <c r="A602" s="67"/>
      <c r="B602" s="67"/>
      <c r="C602" s="67"/>
      <c r="D602" s="67"/>
      <c r="E602" s="67"/>
      <c r="F602" s="68"/>
    </row>
    <row r="603" spans="1:6" x14ac:dyDescent="0.25">
      <c r="A603" s="67"/>
      <c r="B603" s="67"/>
      <c r="C603" s="67"/>
      <c r="D603" s="67"/>
      <c r="E603" s="67"/>
      <c r="F603" s="68"/>
    </row>
    <row r="604" spans="1:6" x14ac:dyDescent="0.25">
      <c r="A604" s="67"/>
      <c r="B604" s="67"/>
      <c r="C604" s="67"/>
      <c r="D604" s="67"/>
      <c r="E604" s="67"/>
      <c r="F604" s="68"/>
    </row>
    <row r="605" spans="1:6" x14ac:dyDescent="0.25">
      <c r="A605" s="67"/>
      <c r="B605" s="67"/>
      <c r="C605" s="67"/>
      <c r="D605" s="67"/>
      <c r="E605" s="67"/>
      <c r="F605" s="68"/>
    </row>
    <row r="606" spans="1:6" x14ac:dyDescent="0.25">
      <c r="A606" s="67"/>
      <c r="B606" s="67"/>
      <c r="C606" s="67"/>
      <c r="D606" s="67"/>
      <c r="E606" s="67"/>
      <c r="F606" s="68"/>
    </row>
    <row r="607" spans="1:6" x14ac:dyDescent="0.25">
      <c r="A607" s="67"/>
      <c r="B607" s="67"/>
      <c r="C607" s="67"/>
      <c r="D607" s="67"/>
      <c r="E607" s="67"/>
      <c r="F607" s="68"/>
    </row>
    <row r="608" spans="1:6" x14ac:dyDescent="0.25">
      <c r="A608" s="67"/>
      <c r="B608" s="67"/>
      <c r="C608" s="67"/>
      <c r="D608" s="67"/>
      <c r="E608" s="67"/>
      <c r="F608" s="68"/>
    </row>
    <row r="609" spans="1:6" x14ac:dyDescent="0.25">
      <c r="A609" s="67"/>
      <c r="B609" s="67"/>
      <c r="C609" s="67"/>
      <c r="D609" s="67"/>
      <c r="E609" s="67"/>
      <c r="F609" s="68"/>
    </row>
    <row r="610" spans="1:6" x14ac:dyDescent="0.25">
      <c r="A610" s="67"/>
      <c r="B610" s="67"/>
      <c r="C610" s="67"/>
      <c r="D610" s="67"/>
      <c r="E610" s="67"/>
      <c r="F610" s="68"/>
    </row>
    <row r="611" spans="1:6" x14ac:dyDescent="0.25">
      <c r="A611" s="67"/>
      <c r="B611" s="67"/>
      <c r="C611" s="67"/>
      <c r="D611" s="67"/>
      <c r="E611" s="67"/>
      <c r="F611" s="68"/>
    </row>
    <row r="612" spans="1:6" x14ac:dyDescent="0.25">
      <c r="A612" s="67"/>
      <c r="B612" s="67"/>
      <c r="C612" s="67"/>
      <c r="D612" s="67"/>
      <c r="E612" s="67"/>
      <c r="F612" s="68"/>
    </row>
    <row r="613" spans="1:6" x14ac:dyDescent="0.25">
      <c r="A613" s="67"/>
      <c r="B613" s="67"/>
      <c r="C613" s="67"/>
      <c r="D613" s="67"/>
      <c r="E613" s="67"/>
      <c r="F613" s="68"/>
    </row>
    <row r="614" spans="1:6" x14ac:dyDescent="0.25">
      <c r="A614" s="67"/>
      <c r="B614" s="67"/>
      <c r="C614" s="67"/>
      <c r="D614" s="67"/>
      <c r="E614" s="67"/>
      <c r="F614" s="68"/>
    </row>
    <row r="615" spans="1:6" x14ac:dyDescent="0.25">
      <c r="A615" s="67"/>
      <c r="B615" s="67"/>
      <c r="C615" s="67"/>
      <c r="D615" s="67"/>
      <c r="E615" s="67"/>
      <c r="F615" s="68"/>
    </row>
    <row r="616" spans="1:6" x14ac:dyDescent="0.25">
      <c r="A616" s="67"/>
      <c r="B616" s="67"/>
      <c r="C616" s="67"/>
      <c r="D616" s="67"/>
      <c r="E616" s="67"/>
      <c r="F616" s="68"/>
    </row>
    <row r="617" spans="1:6" x14ac:dyDescent="0.25">
      <c r="A617" s="67"/>
      <c r="B617" s="67"/>
      <c r="C617" s="67"/>
      <c r="D617" s="67"/>
      <c r="E617" s="67"/>
      <c r="F617" s="68"/>
    </row>
    <row r="618" spans="1:6" x14ac:dyDescent="0.25">
      <c r="A618" s="67"/>
      <c r="B618" s="67"/>
      <c r="C618" s="67"/>
      <c r="D618" s="67"/>
      <c r="E618" s="67"/>
      <c r="F618" s="68"/>
    </row>
    <row r="619" spans="1:6" x14ac:dyDescent="0.25">
      <c r="A619" s="67"/>
      <c r="B619" s="67"/>
      <c r="C619" s="67"/>
      <c r="D619" s="67"/>
      <c r="E619" s="67"/>
      <c r="F619" s="68"/>
    </row>
    <row r="620" spans="1:6" x14ac:dyDescent="0.25">
      <c r="A620" s="67"/>
      <c r="B620" s="67"/>
      <c r="C620" s="67"/>
      <c r="D620" s="67"/>
      <c r="E620" s="67"/>
      <c r="F620" s="68"/>
    </row>
    <row r="621" spans="1:6" x14ac:dyDescent="0.25">
      <c r="A621" s="67"/>
      <c r="B621" s="67"/>
      <c r="C621" s="67"/>
      <c r="D621" s="67"/>
      <c r="E621" s="67"/>
      <c r="F621" s="68"/>
    </row>
    <row r="622" spans="1:6" x14ac:dyDescent="0.25">
      <c r="A622" s="67"/>
      <c r="B622" s="67"/>
      <c r="C622" s="67"/>
      <c r="D622" s="67"/>
      <c r="E622" s="67"/>
      <c r="F622" s="68"/>
    </row>
    <row r="623" spans="1:6" x14ac:dyDescent="0.25">
      <c r="A623" s="67"/>
      <c r="B623" s="67"/>
      <c r="C623" s="67"/>
      <c r="D623" s="67"/>
      <c r="E623" s="67"/>
      <c r="F623" s="68"/>
    </row>
    <row r="624" spans="1:6" x14ac:dyDescent="0.25">
      <c r="A624" s="67"/>
      <c r="B624" s="67"/>
      <c r="C624" s="67"/>
      <c r="D624" s="67"/>
      <c r="E624" s="67"/>
      <c r="F624" s="68"/>
    </row>
    <row r="625" spans="1:6" x14ac:dyDescent="0.25">
      <c r="A625" s="67"/>
      <c r="B625" s="67"/>
      <c r="C625" s="67"/>
      <c r="D625" s="67"/>
      <c r="E625" s="67"/>
      <c r="F625" s="68"/>
    </row>
    <row r="626" spans="1:6" x14ac:dyDescent="0.25">
      <c r="A626" s="67"/>
      <c r="B626" s="67"/>
      <c r="C626" s="67"/>
      <c r="D626" s="67"/>
      <c r="E626" s="67"/>
      <c r="F626" s="68"/>
    </row>
    <row r="627" spans="1:6" x14ac:dyDescent="0.25">
      <c r="A627" s="67"/>
      <c r="B627" s="67"/>
      <c r="C627" s="67"/>
      <c r="D627" s="67"/>
      <c r="E627" s="67"/>
      <c r="F627" s="68"/>
    </row>
    <row r="628" spans="1:6" x14ac:dyDescent="0.25">
      <c r="A628" s="67"/>
      <c r="B628" s="67"/>
      <c r="C628" s="67"/>
      <c r="D628" s="67"/>
      <c r="E628" s="67"/>
      <c r="F628" s="68"/>
    </row>
    <row r="629" spans="1:6" x14ac:dyDescent="0.25">
      <c r="A629" s="67"/>
      <c r="B629" s="67"/>
      <c r="C629" s="67"/>
      <c r="D629" s="67"/>
      <c r="E629" s="67"/>
      <c r="F629" s="68"/>
    </row>
    <row r="630" spans="1:6" x14ac:dyDescent="0.25">
      <c r="A630" s="67"/>
      <c r="B630" s="67"/>
      <c r="C630" s="67"/>
      <c r="D630" s="67"/>
      <c r="E630" s="67"/>
      <c r="F630" s="68"/>
    </row>
    <row r="631" spans="1:6" x14ac:dyDescent="0.25">
      <c r="A631" s="67"/>
      <c r="B631" s="67"/>
      <c r="C631" s="67"/>
      <c r="D631" s="67"/>
      <c r="E631" s="67"/>
      <c r="F631" s="68"/>
    </row>
    <row r="632" spans="1:6" x14ac:dyDescent="0.25">
      <c r="A632" s="67"/>
      <c r="B632" s="67"/>
      <c r="C632" s="67"/>
      <c r="D632" s="67"/>
      <c r="E632" s="67"/>
      <c r="F632" s="68"/>
    </row>
    <row r="633" spans="1:6" x14ac:dyDescent="0.25">
      <c r="A633" s="67"/>
      <c r="B633" s="67"/>
      <c r="C633" s="67"/>
      <c r="D633" s="67"/>
      <c r="E633" s="67"/>
      <c r="F633" s="68"/>
    </row>
    <row r="634" spans="1:6" x14ac:dyDescent="0.25">
      <c r="A634" s="67"/>
      <c r="B634" s="67"/>
      <c r="C634" s="67"/>
      <c r="D634" s="67"/>
      <c r="E634" s="67"/>
      <c r="F634" s="68"/>
    </row>
    <row r="635" spans="1:6" x14ac:dyDescent="0.25">
      <c r="A635" s="67"/>
      <c r="B635" s="67"/>
      <c r="C635" s="67"/>
      <c r="D635" s="67"/>
      <c r="E635" s="67"/>
      <c r="F635" s="68"/>
    </row>
    <row r="636" spans="1:6" x14ac:dyDescent="0.25">
      <c r="A636" s="67"/>
      <c r="B636" s="67"/>
      <c r="C636" s="67"/>
      <c r="D636" s="67"/>
      <c r="E636" s="67"/>
      <c r="F636" s="68"/>
    </row>
    <row r="637" spans="1:6" x14ac:dyDescent="0.25">
      <c r="A637" s="67"/>
      <c r="B637" s="67"/>
      <c r="C637" s="67"/>
      <c r="D637" s="67"/>
      <c r="E637" s="67"/>
      <c r="F637" s="68"/>
    </row>
    <row r="638" spans="1:6" x14ac:dyDescent="0.25">
      <c r="A638" s="67"/>
      <c r="B638" s="67"/>
      <c r="C638" s="67"/>
      <c r="D638" s="67"/>
      <c r="E638" s="67"/>
      <c r="F638" s="68"/>
    </row>
    <row r="639" spans="1:6" x14ac:dyDescent="0.25">
      <c r="A639" s="67"/>
      <c r="B639" s="67"/>
      <c r="C639" s="67"/>
      <c r="D639" s="67"/>
      <c r="E639" s="67"/>
      <c r="F639" s="68"/>
    </row>
    <row r="640" spans="1:6" x14ac:dyDescent="0.25">
      <c r="A640" s="67"/>
      <c r="B640" s="67"/>
      <c r="C640" s="67"/>
      <c r="D640" s="67"/>
      <c r="E640" s="67"/>
      <c r="F640" s="68"/>
    </row>
    <row r="641" spans="1:6" x14ac:dyDescent="0.25">
      <c r="A641" s="67"/>
      <c r="B641" s="67"/>
      <c r="C641" s="67"/>
      <c r="D641" s="67"/>
      <c r="E641" s="67"/>
      <c r="F641" s="68"/>
    </row>
    <row r="642" spans="1:6" x14ac:dyDescent="0.25">
      <c r="A642" s="67"/>
      <c r="B642" s="67"/>
      <c r="C642" s="67"/>
      <c r="D642" s="67"/>
      <c r="E642" s="67"/>
      <c r="F642" s="68"/>
    </row>
    <row r="643" spans="1:6" x14ac:dyDescent="0.25">
      <c r="A643" s="67"/>
      <c r="B643" s="67"/>
      <c r="C643" s="67"/>
      <c r="D643" s="67"/>
      <c r="E643" s="67"/>
      <c r="F643" s="68"/>
    </row>
    <row r="644" spans="1:6" x14ac:dyDescent="0.25">
      <c r="A644" s="67"/>
      <c r="B644" s="67"/>
      <c r="C644" s="67"/>
      <c r="D644" s="67"/>
      <c r="E644" s="67"/>
      <c r="F644" s="68"/>
    </row>
    <row r="645" spans="1:6" x14ac:dyDescent="0.25">
      <c r="A645" s="67"/>
      <c r="B645" s="67"/>
      <c r="C645" s="67"/>
      <c r="D645" s="67"/>
      <c r="E645" s="67"/>
      <c r="F645" s="68"/>
    </row>
    <row r="646" spans="1:6" x14ac:dyDescent="0.25">
      <c r="A646" s="67"/>
      <c r="B646" s="67"/>
      <c r="C646" s="67"/>
      <c r="D646" s="67"/>
      <c r="E646" s="67"/>
      <c r="F646" s="68"/>
    </row>
    <row r="647" spans="1:6" x14ac:dyDescent="0.25">
      <c r="A647" s="67"/>
      <c r="B647" s="67"/>
      <c r="C647" s="67"/>
      <c r="D647" s="67"/>
      <c r="E647" s="67"/>
      <c r="F647" s="68"/>
    </row>
    <row r="648" spans="1:6" x14ac:dyDescent="0.25">
      <c r="A648" s="67"/>
      <c r="B648" s="67"/>
      <c r="C648" s="67"/>
      <c r="D648" s="67"/>
      <c r="E648" s="67"/>
      <c r="F648" s="68"/>
    </row>
    <row r="649" spans="1:6" x14ac:dyDescent="0.25">
      <c r="A649" s="67"/>
      <c r="B649" s="67"/>
      <c r="C649" s="67"/>
      <c r="D649" s="67"/>
      <c r="E649" s="67"/>
      <c r="F649" s="68"/>
    </row>
    <row r="650" spans="1:6" x14ac:dyDescent="0.25">
      <c r="A650" s="67"/>
      <c r="B650" s="67"/>
      <c r="C650" s="67"/>
      <c r="D650" s="67"/>
      <c r="E650" s="67"/>
      <c r="F650" s="68"/>
    </row>
    <row r="651" spans="1:6" x14ac:dyDescent="0.25">
      <c r="A651" s="67"/>
      <c r="B651" s="67"/>
      <c r="C651" s="67"/>
      <c r="D651" s="67"/>
      <c r="E651" s="67"/>
      <c r="F651" s="68"/>
    </row>
    <row r="652" spans="1:6" x14ac:dyDescent="0.25">
      <c r="A652" s="67"/>
      <c r="B652" s="67"/>
      <c r="C652" s="67"/>
      <c r="D652" s="67"/>
      <c r="E652" s="67"/>
      <c r="F652" s="68"/>
    </row>
    <row r="653" spans="1:6" x14ac:dyDescent="0.25">
      <c r="A653" s="67"/>
      <c r="B653" s="67"/>
      <c r="C653" s="67"/>
      <c r="D653" s="67"/>
      <c r="E653" s="67"/>
      <c r="F653" s="68"/>
    </row>
    <row r="654" spans="1:6" x14ac:dyDescent="0.25">
      <c r="A654" s="67"/>
      <c r="B654" s="67"/>
      <c r="C654" s="67"/>
      <c r="D654" s="67"/>
      <c r="E654" s="67"/>
      <c r="F654" s="68"/>
    </row>
    <row r="655" spans="1:6" x14ac:dyDescent="0.25">
      <c r="A655" s="67"/>
      <c r="B655" s="67"/>
      <c r="C655" s="67"/>
      <c r="D655" s="67"/>
      <c r="E655" s="67"/>
      <c r="F655" s="68"/>
    </row>
    <row r="656" spans="1:6" x14ac:dyDescent="0.25">
      <c r="A656" s="67"/>
      <c r="B656" s="67"/>
      <c r="C656" s="67"/>
      <c r="D656" s="67"/>
      <c r="E656" s="67"/>
      <c r="F656" s="68"/>
    </row>
    <row r="657" spans="1:6" x14ac:dyDescent="0.25">
      <c r="A657" s="67"/>
      <c r="B657" s="67"/>
      <c r="C657" s="67"/>
      <c r="D657" s="67"/>
      <c r="E657" s="67"/>
      <c r="F657" s="68"/>
    </row>
    <row r="658" spans="1:6" x14ac:dyDescent="0.25">
      <c r="A658" s="67"/>
      <c r="B658" s="67"/>
      <c r="C658" s="67"/>
      <c r="D658" s="67"/>
      <c r="E658" s="67"/>
      <c r="F658" s="68"/>
    </row>
    <row r="659" spans="1:6" x14ac:dyDescent="0.25">
      <c r="A659" s="67"/>
      <c r="B659" s="67"/>
      <c r="C659" s="67"/>
      <c r="D659" s="67"/>
      <c r="E659" s="67"/>
      <c r="F659" s="68"/>
    </row>
    <row r="660" spans="1:6" x14ac:dyDescent="0.25">
      <c r="A660" s="67"/>
      <c r="B660" s="67"/>
      <c r="C660" s="67"/>
      <c r="D660" s="67"/>
      <c r="E660" s="67"/>
      <c r="F660" s="68"/>
    </row>
    <row r="661" spans="1:6" x14ac:dyDescent="0.25">
      <c r="A661" s="67"/>
      <c r="B661" s="67"/>
      <c r="C661" s="67"/>
      <c r="D661" s="67"/>
      <c r="E661" s="67"/>
      <c r="F661" s="68"/>
    </row>
    <row r="662" spans="1:6" x14ac:dyDescent="0.25">
      <c r="A662" s="67"/>
      <c r="B662" s="67"/>
      <c r="C662" s="67"/>
      <c r="D662" s="67"/>
      <c r="E662" s="67"/>
      <c r="F662" s="68"/>
    </row>
    <row r="663" spans="1:6" x14ac:dyDescent="0.25">
      <c r="A663" s="67"/>
      <c r="B663" s="67"/>
      <c r="C663" s="67"/>
      <c r="D663" s="67"/>
      <c r="E663" s="67"/>
      <c r="F663" s="68"/>
    </row>
    <row r="664" spans="1:6" x14ac:dyDescent="0.25">
      <c r="A664" s="67"/>
      <c r="B664" s="67"/>
      <c r="C664" s="67"/>
      <c r="D664" s="67"/>
      <c r="E664" s="67"/>
      <c r="F664" s="68"/>
    </row>
    <row r="665" spans="1:6" x14ac:dyDescent="0.25">
      <c r="A665" s="67"/>
      <c r="B665" s="67"/>
      <c r="C665" s="67"/>
      <c r="D665" s="67"/>
      <c r="E665" s="67"/>
      <c r="F665" s="68"/>
    </row>
    <row r="666" spans="1:6" x14ac:dyDescent="0.25">
      <c r="A666" s="67"/>
      <c r="B666" s="67"/>
      <c r="C666" s="67"/>
      <c r="D666" s="67"/>
      <c r="E666" s="67"/>
      <c r="F666" s="68"/>
    </row>
    <row r="667" spans="1:6" x14ac:dyDescent="0.25">
      <c r="A667" s="67"/>
      <c r="B667" s="67"/>
      <c r="C667" s="67"/>
      <c r="D667" s="67"/>
      <c r="E667" s="67"/>
      <c r="F667" s="68"/>
    </row>
    <row r="668" spans="1:6" x14ac:dyDescent="0.25">
      <c r="A668" s="67"/>
      <c r="B668" s="67"/>
      <c r="C668" s="67"/>
      <c r="D668" s="67"/>
      <c r="E668" s="67"/>
      <c r="F668" s="68"/>
    </row>
    <row r="669" spans="1:6" x14ac:dyDescent="0.25">
      <c r="A669" s="67"/>
      <c r="B669" s="67"/>
      <c r="C669" s="67"/>
      <c r="D669" s="67"/>
      <c r="E669" s="67"/>
      <c r="F669" s="68"/>
    </row>
    <row r="670" spans="1:6" x14ac:dyDescent="0.25">
      <c r="A670" s="67"/>
      <c r="B670" s="67"/>
      <c r="C670" s="67"/>
      <c r="D670" s="67"/>
      <c r="E670" s="67"/>
      <c r="F670" s="68"/>
    </row>
    <row r="671" spans="1:6" x14ac:dyDescent="0.25">
      <c r="A671" s="67"/>
      <c r="B671" s="67"/>
      <c r="C671" s="67"/>
      <c r="D671" s="67"/>
      <c r="E671" s="67"/>
      <c r="F671" s="68"/>
    </row>
    <row r="672" spans="1:6" x14ac:dyDescent="0.25">
      <c r="A672" s="67"/>
      <c r="B672" s="67"/>
      <c r="C672" s="67"/>
      <c r="D672" s="67"/>
      <c r="E672" s="67"/>
      <c r="F672" s="68"/>
    </row>
    <row r="673" spans="1:6" x14ac:dyDescent="0.25">
      <c r="A673" s="67"/>
      <c r="B673" s="67"/>
      <c r="C673" s="67"/>
      <c r="D673" s="67"/>
      <c r="E673" s="67"/>
      <c r="F673" s="68"/>
    </row>
    <row r="674" spans="1:6" x14ac:dyDescent="0.25">
      <c r="A674" s="67"/>
      <c r="B674" s="67"/>
      <c r="C674" s="67"/>
      <c r="D674" s="67"/>
      <c r="E674" s="67"/>
      <c r="F674" s="68"/>
    </row>
    <row r="675" spans="1:6" x14ac:dyDescent="0.25">
      <c r="A675" s="67"/>
      <c r="B675" s="67"/>
      <c r="C675" s="67"/>
      <c r="D675" s="67"/>
      <c r="E675" s="67"/>
      <c r="F675" s="68"/>
    </row>
    <row r="676" spans="1:6" x14ac:dyDescent="0.25">
      <c r="A676" s="67"/>
      <c r="B676" s="67"/>
      <c r="C676" s="67"/>
      <c r="D676" s="67"/>
      <c r="E676" s="67"/>
      <c r="F676" s="68"/>
    </row>
    <row r="677" spans="1:6" x14ac:dyDescent="0.25">
      <c r="A677" s="67"/>
      <c r="B677" s="67"/>
      <c r="C677" s="67"/>
      <c r="D677" s="67"/>
      <c r="E677" s="67"/>
      <c r="F677" s="68"/>
    </row>
    <row r="678" spans="1:6" x14ac:dyDescent="0.25">
      <c r="A678" s="67"/>
      <c r="B678" s="67"/>
      <c r="C678" s="67"/>
      <c r="D678" s="67"/>
      <c r="E678" s="67"/>
      <c r="F678" s="68"/>
    </row>
    <row r="679" spans="1:6" x14ac:dyDescent="0.25">
      <c r="A679" s="67"/>
      <c r="B679" s="67"/>
      <c r="C679" s="67"/>
      <c r="D679" s="67"/>
      <c r="E679" s="67"/>
      <c r="F679" s="68"/>
    </row>
    <row r="680" spans="1:6" x14ac:dyDescent="0.25">
      <c r="A680" s="67"/>
      <c r="B680" s="67"/>
      <c r="C680" s="67"/>
      <c r="D680" s="67"/>
      <c r="E680" s="67"/>
      <c r="F680" s="68"/>
    </row>
    <row r="681" spans="1:6" x14ac:dyDescent="0.25">
      <c r="A681" s="67"/>
      <c r="B681" s="67"/>
      <c r="C681" s="67"/>
      <c r="D681" s="67"/>
      <c r="E681" s="67"/>
      <c r="F681" s="68"/>
    </row>
    <row r="682" spans="1:6" x14ac:dyDescent="0.25">
      <c r="A682" s="67"/>
      <c r="B682" s="67"/>
      <c r="C682" s="67"/>
      <c r="D682" s="67"/>
      <c r="E682" s="67"/>
      <c r="F682" s="68"/>
    </row>
    <row r="683" spans="1:6" x14ac:dyDescent="0.25">
      <c r="A683" s="67"/>
      <c r="B683" s="67"/>
      <c r="C683" s="67"/>
      <c r="D683" s="67"/>
      <c r="E683" s="67"/>
      <c r="F683" s="68"/>
    </row>
    <row r="684" spans="1:6" x14ac:dyDescent="0.25">
      <c r="A684" s="67"/>
      <c r="B684" s="67"/>
      <c r="C684" s="67"/>
      <c r="D684" s="67"/>
      <c r="E684" s="67"/>
      <c r="F684" s="68"/>
    </row>
    <row r="685" spans="1:6" x14ac:dyDescent="0.25">
      <c r="A685" s="67"/>
      <c r="B685" s="67"/>
      <c r="C685" s="67"/>
      <c r="D685" s="67"/>
      <c r="E685" s="67"/>
      <c r="F685" s="68"/>
    </row>
    <row r="686" spans="1:6" x14ac:dyDescent="0.25">
      <c r="A686" s="67"/>
      <c r="B686" s="67"/>
      <c r="C686" s="67"/>
      <c r="D686" s="67"/>
      <c r="E686" s="67"/>
      <c r="F686" s="68"/>
    </row>
    <row r="687" spans="1:6" x14ac:dyDescent="0.25">
      <c r="A687" s="67"/>
      <c r="B687" s="67"/>
      <c r="C687" s="67"/>
      <c r="D687" s="67"/>
      <c r="E687" s="67"/>
      <c r="F687" s="68"/>
    </row>
    <row r="688" spans="1:6" x14ac:dyDescent="0.25">
      <c r="A688" s="67"/>
      <c r="B688" s="67"/>
      <c r="C688" s="67"/>
      <c r="D688" s="67"/>
      <c r="E688" s="67"/>
      <c r="F688" s="68"/>
    </row>
    <row r="689" spans="1:6" x14ac:dyDescent="0.25">
      <c r="A689" s="67"/>
      <c r="B689" s="67"/>
      <c r="C689" s="67"/>
      <c r="D689" s="67"/>
      <c r="E689" s="67"/>
      <c r="F689" s="68"/>
    </row>
    <row r="690" spans="1:6" x14ac:dyDescent="0.25">
      <c r="A690" s="67"/>
      <c r="B690" s="67"/>
      <c r="C690" s="67"/>
      <c r="D690" s="67"/>
      <c r="E690" s="67"/>
      <c r="F690" s="68"/>
    </row>
    <row r="691" spans="1:6" x14ac:dyDescent="0.25">
      <c r="A691" s="67"/>
      <c r="B691" s="67"/>
      <c r="C691" s="67"/>
      <c r="D691" s="67"/>
      <c r="E691" s="67"/>
      <c r="F691" s="68"/>
    </row>
    <row r="692" spans="1:6" x14ac:dyDescent="0.25">
      <c r="A692" s="67"/>
      <c r="B692" s="67"/>
      <c r="C692" s="67"/>
      <c r="D692" s="67"/>
      <c r="E692" s="67"/>
      <c r="F692" s="68"/>
    </row>
    <row r="693" spans="1:6" x14ac:dyDescent="0.25">
      <c r="A693" s="67"/>
      <c r="B693" s="67"/>
      <c r="C693" s="67"/>
      <c r="D693" s="67"/>
      <c r="E693" s="67"/>
      <c r="F693" s="68"/>
    </row>
    <row r="694" spans="1:6" x14ac:dyDescent="0.25">
      <c r="A694" s="67"/>
      <c r="B694" s="67"/>
      <c r="C694" s="67"/>
      <c r="D694" s="67"/>
      <c r="E694" s="67"/>
      <c r="F694" s="68"/>
    </row>
    <row r="695" spans="1:6" x14ac:dyDescent="0.25">
      <c r="A695" s="67"/>
      <c r="B695" s="67"/>
      <c r="C695" s="67"/>
      <c r="D695" s="67"/>
      <c r="E695" s="67"/>
      <c r="F695" s="68"/>
    </row>
    <row r="696" spans="1:6" x14ac:dyDescent="0.25">
      <c r="A696" s="67"/>
      <c r="B696" s="67"/>
      <c r="C696" s="67"/>
      <c r="D696" s="67"/>
      <c r="E696" s="67"/>
      <c r="F696" s="68"/>
    </row>
    <row r="697" spans="1:6" x14ac:dyDescent="0.25">
      <c r="A697" s="67"/>
      <c r="B697" s="67"/>
      <c r="C697" s="67"/>
      <c r="D697" s="67"/>
      <c r="E697" s="67"/>
      <c r="F697" s="68"/>
    </row>
    <row r="698" spans="1:6" x14ac:dyDescent="0.25">
      <c r="A698" s="67"/>
      <c r="B698" s="67"/>
      <c r="C698" s="67"/>
      <c r="D698" s="67"/>
      <c r="E698" s="67"/>
      <c r="F698" s="68"/>
    </row>
    <row r="699" spans="1:6" x14ac:dyDescent="0.25">
      <c r="A699" s="67"/>
      <c r="B699" s="67"/>
      <c r="C699" s="67"/>
      <c r="D699" s="67"/>
      <c r="E699" s="67"/>
      <c r="F699" s="68"/>
    </row>
    <row r="700" spans="1:6" x14ac:dyDescent="0.25">
      <c r="A700" s="67"/>
      <c r="B700" s="67"/>
      <c r="C700" s="67"/>
      <c r="D700" s="67"/>
      <c r="E700" s="67"/>
      <c r="F700" s="68"/>
    </row>
    <row r="701" spans="1:6" x14ac:dyDescent="0.25">
      <c r="A701" s="67"/>
      <c r="B701" s="67"/>
      <c r="C701" s="67"/>
      <c r="D701" s="67"/>
      <c r="E701" s="67"/>
      <c r="F701" s="68"/>
    </row>
    <row r="702" spans="1:6" x14ac:dyDescent="0.25">
      <c r="A702" s="67"/>
      <c r="B702" s="67"/>
      <c r="C702" s="67"/>
      <c r="D702" s="67"/>
      <c r="E702" s="67"/>
      <c r="F702" s="68"/>
    </row>
    <row r="703" spans="1:6" x14ac:dyDescent="0.25">
      <c r="A703" s="67"/>
      <c r="B703" s="67"/>
      <c r="C703" s="67"/>
      <c r="D703" s="67"/>
      <c r="E703" s="67"/>
      <c r="F703" s="68"/>
    </row>
    <row r="704" spans="1:6" x14ac:dyDescent="0.25">
      <c r="A704" s="67"/>
      <c r="B704" s="67"/>
      <c r="C704" s="67"/>
      <c r="D704" s="67"/>
      <c r="E704" s="67"/>
      <c r="F704" s="68"/>
    </row>
    <row r="705" spans="1:6" x14ac:dyDescent="0.25">
      <c r="A705" s="67"/>
      <c r="B705" s="67"/>
      <c r="C705" s="67"/>
      <c r="D705" s="67"/>
      <c r="E705" s="67"/>
      <c r="F705" s="68"/>
    </row>
    <row r="706" spans="1:6" x14ac:dyDescent="0.25">
      <c r="A706" s="67"/>
      <c r="B706" s="67"/>
      <c r="C706" s="67"/>
      <c r="D706" s="67"/>
      <c r="E706" s="67"/>
      <c r="F706" s="68"/>
    </row>
    <row r="707" spans="1:6" x14ac:dyDescent="0.25">
      <c r="A707" s="67"/>
      <c r="B707" s="67"/>
      <c r="C707" s="67"/>
      <c r="D707" s="67"/>
      <c r="E707" s="67"/>
      <c r="F707" s="68"/>
    </row>
    <row r="708" spans="1:6" x14ac:dyDescent="0.25">
      <c r="A708" s="67"/>
      <c r="B708" s="67"/>
      <c r="C708" s="67"/>
      <c r="D708" s="67"/>
      <c r="E708" s="67"/>
      <c r="F708" s="68"/>
    </row>
    <row r="709" spans="1:6" x14ac:dyDescent="0.25">
      <c r="A709" s="67"/>
      <c r="B709" s="67"/>
      <c r="C709" s="67"/>
      <c r="D709" s="67"/>
      <c r="E709" s="67"/>
      <c r="F709" s="68"/>
    </row>
    <row r="710" spans="1:6" x14ac:dyDescent="0.25">
      <c r="A710" s="67"/>
      <c r="B710" s="67"/>
      <c r="C710" s="67"/>
      <c r="D710" s="67"/>
      <c r="E710" s="67"/>
      <c r="F710" s="68"/>
    </row>
    <row r="711" spans="1:6" x14ac:dyDescent="0.25">
      <c r="A711" s="67"/>
      <c r="B711" s="67"/>
      <c r="C711" s="67"/>
      <c r="D711" s="67"/>
      <c r="E711" s="67"/>
      <c r="F711" s="68"/>
    </row>
    <row r="712" spans="1:6" x14ac:dyDescent="0.25">
      <c r="A712" s="67"/>
      <c r="B712" s="67"/>
      <c r="C712" s="67"/>
      <c r="D712" s="67"/>
      <c r="E712" s="67"/>
      <c r="F712" s="68"/>
    </row>
    <row r="713" spans="1:6" x14ac:dyDescent="0.25">
      <c r="A713" s="67"/>
      <c r="B713" s="67"/>
      <c r="C713" s="67"/>
      <c r="D713" s="67"/>
      <c r="E713" s="67"/>
      <c r="F713" s="68"/>
    </row>
    <row r="714" spans="1:6" x14ac:dyDescent="0.25">
      <c r="A714" s="67"/>
      <c r="B714" s="67"/>
      <c r="C714" s="67"/>
      <c r="D714" s="67"/>
      <c r="E714" s="67"/>
      <c r="F714" s="68"/>
    </row>
    <row r="715" spans="1:6" x14ac:dyDescent="0.25">
      <c r="A715" s="67"/>
      <c r="B715" s="67"/>
      <c r="C715" s="67"/>
      <c r="D715" s="67"/>
      <c r="E715" s="67"/>
      <c r="F715" s="68"/>
    </row>
    <row r="716" spans="1:6" x14ac:dyDescent="0.25">
      <c r="A716" s="67"/>
      <c r="B716" s="67"/>
      <c r="C716" s="67"/>
      <c r="D716" s="67"/>
      <c r="E716" s="67"/>
      <c r="F716" s="68"/>
    </row>
    <row r="717" spans="1:6" x14ac:dyDescent="0.25">
      <c r="A717" s="67"/>
      <c r="B717" s="67"/>
      <c r="C717" s="67"/>
      <c r="D717" s="67"/>
      <c r="E717" s="67"/>
      <c r="F717" s="68"/>
    </row>
    <row r="718" spans="1:6" x14ac:dyDescent="0.25">
      <c r="A718" s="67"/>
      <c r="B718" s="67"/>
      <c r="C718" s="67"/>
      <c r="D718" s="67"/>
      <c r="E718" s="67"/>
      <c r="F718" s="68"/>
    </row>
    <row r="719" spans="1:6" x14ac:dyDescent="0.25">
      <c r="A719" s="67"/>
      <c r="B719" s="67"/>
      <c r="C719" s="67"/>
      <c r="D719" s="67"/>
      <c r="E719" s="67"/>
      <c r="F719" s="68"/>
    </row>
    <row r="720" spans="1:6" x14ac:dyDescent="0.25">
      <c r="A720" s="67"/>
      <c r="B720" s="67"/>
      <c r="C720" s="67"/>
      <c r="D720" s="67"/>
      <c r="E720" s="67"/>
      <c r="F720" s="68"/>
    </row>
    <row r="721" spans="1:6" x14ac:dyDescent="0.25">
      <c r="A721" s="67"/>
      <c r="B721" s="67"/>
      <c r="C721" s="67"/>
      <c r="D721" s="67"/>
      <c r="E721" s="67"/>
      <c r="F721" s="68"/>
    </row>
    <row r="722" spans="1:6" x14ac:dyDescent="0.25">
      <c r="A722" s="67"/>
      <c r="B722" s="67"/>
      <c r="C722" s="67"/>
      <c r="D722" s="67"/>
      <c r="E722" s="67"/>
      <c r="F722" s="68"/>
    </row>
    <row r="723" spans="1:6" x14ac:dyDescent="0.25">
      <c r="A723" s="67"/>
      <c r="B723" s="67"/>
      <c r="C723" s="67"/>
      <c r="D723" s="67"/>
      <c r="E723" s="67"/>
      <c r="F723" s="68"/>
    </row>
    <row r="724" spans="1:6" x14ac:dyDescent="0.25">
      <c r="A724" s="67"/>
      <c r="B724" s="67"/>
      <c r="C724" s="67"/>
      <c r="D724" s="67"/>
      <c r="E724" s="67"/>
      <c r="F724" s="68"/>
    </row>
    <row r="725" spans="1:6" x14ac:dyDescent="0.25">
      <c r="A725" s="67"/>
      <c r="B725" s="67"/>
      <c r="C725" s="67"/>
      <c r="D725" s="67"/>
      <c r="E725" s="67"/>
      <c r="F725" s="68"/>
    </row>
    <row r="726" spans="1:6" x14ac:dyDescent="0.25">
      <c r="A726" s="67"/>
      <c r="B726" s="67"/>
      <c r="C726" s="67"/>
      <c r="D726" s="67"/>
      <c r="E726" s="67"/>
      <c r="F726" s="68"/>
    </row>
    <row r="727" spans="1:6" x14ac:dyDescent="0.25">
      <c r="A727" s="67"/>
      <c r="B727" s="67"/>
      <c r="C727" s="67"/>
      <c r="D727" s="67"/>
      <c r="E727" s="67"/>
      <c r="F727" s="68"/>
    </row>
    <row r="728" spans="1:6" x14ac:dyDescent="0.25">
      <c r="A728" s="67"/>
      <c r="B728" s="67"/>
      <c r="C728" s="67"/>
      <c r="D728" s="67"/>
      <c r="E728" s="67"/>
      <c r="F728" s="68"/>
    </row>
    <row r="729" spans="1:6" x14ac:dyDescent="0.25">
      <c r="A729" s="67"/>
      <c r="B729" s="67"/>
      <c r="C729" s="67"/>
      <c r="D729" s="67"/>
      <c r="E729" s="67"/>
      <c r="F729" s="68"/>
    </row>
    <row r="730" spans="1:6" x14ac:dyDescent="0.25">
      <c r="A730" s="67"/>
      <c r="B730" s="67"/>
      <c r="C730" s="67"/>
      <c r="D730" s="67"/>
      <c r="E730" s="67"/>
      <c r="F730" s="68"/>
    </row>
    <row r="731" spans="1:6" x14ac:dyDescent="0.25">
      <c r="A731" s="67"/>
      <c r="B731" s="67"/>
      <c r="C731" s="67"/>
      <c r="D731" s="67"/>
      <c r="E731" s="67"/>
      <c r="F731" s="68"/>
    </row>
    <row r="732" spans="1:6" x14ac:dyDescent="0.25">
      <c r="A732" s="67"/>
      <c r="B732" s="67"/>
      <c r="C732" s="67"/>
      <c r="D732" s="67"/>
      <c r="E732" s="67"/>
      <c r="F732" s="68"/>
    </row>
    <row r="733" spans="1:6" x14ac:dyDescent="0.25">
      <c r="A733" s="67"/>
      <c r="B733" s="67"/>
      <c r="C733" s="67"/>
      <c r="D733" s="67"/>
      <c r="E733" s="67"/>
      <c r="F733" s="70"/>
    </row>
    <row r="734" spans="1:6" x14ac:dyDescent="0.25">
      <c r="A734" s="67"/>
      <c r="B734" s="67"/>
      <c r="C734" s="67"/>
      <c r="D734" s="67"/>
      <c r="E734" s="67"/>
      <c r="F734" s="70"/>
    </row>
    <row r="735" spans="1:6" x14ac:dyDescent="0.25">
      <c r="A735" s="67"/>
      <c r="B735" s="67"/>
      <c r="C735" s="67"/>
      <c r="D735" s="67"/>
      <c r="E735" s="67"/>
      <c r="F735" s="70"/>
    </row>
    <row r="736" spans="1:6" x14ac:dyDescent="0.25">
      <c r="A736" s="67"/>
      <c r="B736" s="67"/>
      <c r="C736" s="67"/>
      <c r="D736" s="67"/>
      <c r="E736" s="67"/>
      <c r="F736" s="70"/>
    </row>
    <row r="737" spans="1:6" x14ac:dyDescent="0.25">
      <c r="A737" s="67"/>
      <c r="B737" s="67"/>
      <c r="C737" s="67"/>
      <c r="D737" s="67"/>
      <c r="E737" s="67"/>
      <c r="F737" s="70"/>
    </row>
    <row r="738" spans="1:6" x14ac:dyDescent="0.25">
      <c r="A738" s="67"/>
      <c r="B738" s="67"/>
      <c r="C738" s="67"/>
      <c r="D738" s="67"/>
      <c r="E738" s="67"/>
      <c r="F738" s="70"/>
    </row>
    <row r="739" spans="1:6" x14ac:dyDescent="0.25">
      <c r="A739" s="67"/>
      <c r="B739" s="67"/>
      <c r="C739" s="67"/>
      <c r="D739" s="67"/>
      <c r="E739" s="67"/>
      <c r="F739" s="70"/>
    </row>
    <row r="740" spans="1:6" x14ac:dyDescent="0.25">
      <c r="A740" s="67"/>
      <c r="B740" s="67"/>
      <c r="C740" s="67"/>
      <c r="D740" s="67"/>
      <c r="E740" s="67"/>
      <c r="F740" s="70"/>
    </row>
    <row r="741" spans="1:6" x14ac:dyDescent="0.25">
      <c r="A741" s="67"/>
      <c r="B741" s="67"/>
      <c r="C741" s="67"/>
      <c r="D741" s="67"/>
      <c r="E741" s="67"/>
      <c r="F741" s="70"/>
    </row>
    <row r="742" spans="1:6" x14ac:dyDescent="0.25">
      <c r="A742" s="67"/>
      <c r="B742" s="67"/>
      <c r="C742" s="67"/>
      <c r="D742" s="67"/>
      <c r="E742" s="67"/>
      <c r="F742" s="70"/>
    </row>
    <row r="743" spans="1:6" x14ac:dyDescent="0.25">
      <c r="A743" s="67"/>
      <c r="B743" s="67"/>
      <c r="C743" s="67"/>
      <c r="D743" s="67"/>
      <c r="E743" s="67"/>
      <c r="F743" s="70"/>
    </row>
    <row r="744" spans="1:6" x14ac:dyDescent="0.25">
      <c r="A744" s="67"/>
      <c r="B744" s="67"/>
      <c r="C744" s="67"/>
      <c r="D744" s="67"/>
      <c r="E744" s="67"/>
      <c r="F744" s="70"/>
    </row>
    <row r="745" spans="1:6" x14ac:dyDescent="0.25">
      <c r="A745" s="67"/>
      <c r="B745" s="67"/>
      <c r="C745" s="67"/>
      <c r="D745" s="67"/>
      <c r="E745" s="67"/>
      <c r="F745" s="70"/>
    </row>
    <row r="746" spans="1:6" x14ac:dyDescent="0.25">
      <c r="A746" s="67"/>
      <c r="B746" s="67"/>
      <c r="C746" s="67"/>
      <c r="D746" s="67"/>
      <c r="E746" s="67"/>
      <c r="F746" s="70"/>
    </row>
    <row r="747" spans="1:6" x14ac:dyDescent="0.25">
      <c r="A747" s="67"/>
      <c r="B747" s="67"/>
      <c r="C747" s="67"/>
      <c r="D747" s="67"/>
      <c r="E747" s="67"/>
      <c r="F747" s="70"/>
    </row>
    <row r="748" spans="1:6" x14ac:dyDescent="0.25">
      <c r="A748" s="67"/>
      <c r="B748" s="67"/>
      <c r="C748" s="67"/>
      <c r="D748" s="67"/>
      <c r="E748" s="67"/>
      <c r="F748" s="70"/>
    </row>
    <row r="749" spans="1:6" x14ac:dyDescent="0.25">
      <c r="A749" s="67"/>
      <c r="B749" s="67"/>
      <c r="C749" s="67"/>
      <c r="D749" s="67"/>
      <c r="E749" s="67"/>
      <c r="F749" s="70"/>
    </row>
    <row r="750" spans="1:6" x14ac:dyDescent="0.25">
      <c r="A750" s="67"/>
      <c r="B750" s="67"/>
      <c r="C750" s="67"/>
      <c r="D750" s="67"/>
      <c r="E750" s="67"/>
      <c r="F750" s="70"/>
    </row>
    <row r="751" spans="1:6" x14ac:dyDescent="0.25">
      <c r="A751" s="67"/>
      <c r="B751" s="67"/>
      <c r="C751" s="67"/>
      <c r="D751" s="67"/>
      <c r="E751" s="67"/>
      <c r="F751" s="70"/>
    </row>
    <row r="752" spans="1:6" x14ac:dyDescent="0.25">
      <c r="A752" s="67"/>
      <c r="B752" s="67"/>
      <c r="C752" s="67"/>
      <c r="D752" s="67"/>
      <c r="E752" s="67"/>
      <c r="F752" s="70"/>
    </row>
    <row r="753" spans="1:6" x14ac:dyDescent="0.25">
      <c r="A753" s="67"/>
      <c r="B753" s="67"/>
      <c r="C753" s="67"/>
      <c r="D753" s="67"/>
      <c r="E753" s="67"/>
      <c r="F753" s="70"/>
    </row>
    <row r="754" spans="1:6" x14ac:dyDescent="0.25">
      <c r="A754" s="67"/>
      <c r="B754" s="67"/>
      <c r="C754" s="67"/>
      <c r="D754" s="67"/>
      <c r="E754" s="67"/>
      <c r="F754" s="70"/>
    </row>
    <row r="755" spans="1:6" x14ac:dyDescent="0.25">
      <c r="A755" s="67"/>
      <c r="B755" s="67"/>
      <c r="C755" s="67"/>
      <c r="D755" s="67"/>
      <c r="E755" s="67"/>
      <c r="F755" s="70"/>
    </row>
    <row r="756" spans="1:6" x14ac:dyDescent="0.25">
      <c r="A756" s="67"/>
      <c r="B756" s="67"/>
      <c r="C756" s="67"/>
      <c r="D756" s="67"/>
      <c r="E756" s="67"/>
      <c r="F756" s="70"/>
    </row>
    <row r="757" spans="1:6" x14ac:dyDescent="0.25">
      <c r="A757" s="67"/>
      <c r="B757" s="67"/>
      <c r="C757" s="67"/>
      <c r="D757" s="67"/>
      <c r="E757" s="67"/>
      <c r="F757" s="70"/>
    </row>
    <row r="758" spans="1:6" x14ac:dyDescent="0.25">
      <c r="A758" s="67"/>
      <c r="B758" s="67"/>
      <c r="C758" s="67"/>
      <c r="D758" s="67"/>
      <c r="E758" s="67"/>
      <c r="F758" s="70"/>
    </row>
    <row r="759" spans="1:6" x14ac:dyDescent="0.25">
      <c r="A759" s="67"/>
      <c r="B759" s="67"/>
      <c r="C759" s="67"/>
      <c r="D759" s="67"/>
      <c r="E759" s="67"/>
      <c r="F759" s="70"/>
    </row>
    <row r="760" spans="1:6" x14ac:dyDescent="0.25">
      <c r="A760" s="67"/>
      <c r="B760" s="67"/>
      <c r="C760" s="67"/>
      <c r="D760" s="67"/>
      <c r="E760" s="67"/>
      <c r="F760" s="70"/>
    </row>
    <row r="761" spans="1:6" x14ac:dyDescent="0.25">
      <c r="A761" s="67"/>
      <c r="B761" s="67"/>
      <c r="C761" s="67"/>
      <c r="D761" s="67"/>
      <c r="E761" s="67"/>
      <c r="F761" s="70"/>
    </row>
    <row r="762" spans="1:6" x14ac:dyDescent="0.25">
      <c r="A762" s="69"/>
      <c r="B762" s="69"/>
      <c r="C762" s="69"/>
      <c r="D762" s="69"/>
      <c r="E762" s="69"/>
      <c r="F762" s="70"/>
    </row>
    <row r="763" spans="1:6" x14ac:dyDescent="0.25">
      <c r="A763" s="69"/>
      <c r="B763" s="69"/>
      <c r="C763" s="69"/>
      <c r="D763" s="69"/>
      <c r="E763" s="69"/>
      <c r="F763" s="70"/>
    </row>
    <row r="764" spans="1:6" x14ac:dyDescent="0.25">
      <c r="A764" s="69"/>
      <c r="B764" s="69"/>
      <c r="C764" s="69"/>
      <c r="D764" s="69"/>
      <c r="E764" s="69"/>
      <c r="F764" s="70"/>
    </row>
    <row r="765" spans="1:6" x14ac:dyDescent="0.25">
      <c r="A765" s="69"/>
      <c r="B765" s="69"/>
      <c r="C765" s="69"/>
      <c r="D765" s="69"/>
      <c r="E765" s="69"/>
      <c r="F765" s="70"/>
    </row>
    <row r="766" spans="1:6" x14ac:dyDescent="0.25">
      <c r="A766" s="69"/>
      <c r="B766" s="69"/>
      <c r="C766" s="69"/>
      <c r="D766" s="69"/>
      <c r="E766" s="69"/>
      <c r="F766" s="70"/>
    </row>
    <row r="767" spans="1:6" x14ac:dyDescent="0.25">
      <c r="A767" s="69"/>
      <c r="B767" s="69"/>
      <c r="C767" s="69"/>
      <c r="D767" s="69"/>
      <c r="E767" s="69"/>
      <c r="F767" s="70"/>
    </row>
    <row r="768" spans="1:6" x14ac:dyDescent="0.25">
      <c r="A768" s="69"/>
      <c r="B768" s="69"/>
      <c r="C768" s="69"/>
      <c r="D768" s="69"/>
      <c r="E768" s="69"/>
      <c r="F768" s="70"/>
    </row>
    <row r="769" spans="1:6" x14ac:dyDescent="0.25">
      <c r="A769" s="69"/>
      <c r="B769" s="69"/>
      <c r="C769" s="69"/>
      <c r="D769" s="69"/>
      <c r="E769" s="69"/>
      <c r="F769" s="70"/>
    </row>
    <row r="770" spans="1:6" x14ac:dyDescent="0.25">
      <c r="A770" s="69"/>
      <c r="B770" s="69"/>
      <c r="C770" s="69"/>
      <c r="D770" s="69"/>
      <c r="E770" s="69"/>
      <c r="F770" s="70"/>
    </row>
    <row r="771" spans="1:6" x14ac:dyDescent="0.25">
      <c r="A771" s="69"/>
      <c r="B771" s="69"/>
      <c r="C771" s="69"/>
      <c r="D771" s="69"/>
      <c r="E771" s="69"/>
      <c r="F771" s="70"/>
    </row>
    <row r="772" spans="1:6" x14ac:dyDescent="0.25">
      <c r="A772" s="69"/>
      <c r="B772" s="69"/>
      <c r="C772" s="69"/>
      <c r="D772" s="69"/>
      <c r="E772" s="69"/>
      <c r="F772" s="70"/>
    </row>
    <row r="773" spans="1:6" x14ac:dyDescent="0.25">
      <c r="A773" s="69"/>
      <c r="B773" s="69"/>
      <c r="C773" s="69"/>
      <c r="D773" s="69"/>
      <c r="E773" s="69"/>
      <c r="F773" s="70"/>
    </row>
    <row r="774" spans="1:6" x14ac:dyDescent="0.25">
      <c r="A774" s="69"/>
      <c r="B774" s="69"/>
      <c r="C774" s="69"/>
      <c r="D774" s="69"/>
      <c r="E774" s="69"/>
      <c r="F774" s="70"/>
    </row>
    <row r="775" spans="1:6" x14ac:dyDescent="0.25">
      <c r="A775" s="69"/>
      <c r="B775" s="69"/>
      <c r="C775" s="69"/>
      <c r="D775" s="69"/>
      <c r="E775" s="69"/>
      <c r="F775" s="70"/>
    </row>
    <row r="776" spans="1:6" x14ac:dyDescent="0.25">
      <c r="A776" s="69"/>
      <c r="B776" s="69"/>
      <c r="C776" s="69"/>
      <c r="D776" s="69"/>
      <c r="E776" s="69"/>
      <c r="F776" s="70"/>
    </row>
    <row r="777" spans="1:6" x14ac:dyDescent="0.25">
      <c r="A777" s="69"/>
      <c r="B777" s="69"/>
      <c r="C777" s="69"/>
      <c r="D777" s="69"/>
      <c r="E777" s="69"/>
      <c r="F777" s="70"/>
    </row>
    <row r="778" spans="1:6" x14ac:dyDescent="0.25">
      <c r="A778" s="69"/>
      <c r="B778" s="69"/>
      <c r="C778" s="69"/>
      <c r="D778" s="69"/>
      <c r="E778" s="69"/>
      <c r="F778" s="70"/>
    </row>
    <row r="779" spans="1:6" x14ac:dyDescent="0.25">
      <c r="A779" s="69"/>
      <c r="B779" s="69"/>
      <c r="C779" s="69"/>
      <c r="D779" s="69"/>
      <c r="E779" s="69"/>
      <c r="F779" s="70"/>
    </row>
    <row r="780" spans="1:6" x14ac:dyDescent="0.25">
      <c r="A780" s="69"/>
      <c r="B780" s="69"/>
      <c r="C780" s="69"/>
      <c r="D780" s="69"/>
      <c r="E780" s="69"/>
      <c r="F780" s="70"/>
    </row>
    <row r="781" spans="1:6" x14ac:dyDescent="0.25">
      <c r="A781" s="69"/>
      <c r="B781" s="69"/>
      <c r="C781" s="69"/>
      <c r="D781" s="69"/>
      <c r="E781" s="69"/>
      <c r="F781" s="70"/>
    </row>
    <row r="782" spans="1:6" x14ac:dyDescent="0.25">
      <c r="A782" s="69"/>
      <c r="B782" s="69"/>
      <c r="C782" s="69"/>
      <c r="D782" s="69"/>
      <c r="E782" s="69"/>
      <c r="F782" s="70"/>
    </row>
    <row r="783" spans="1:6" x14ac:dyDescent="0.25">
      <c r="A783" s="69"/>
      <c r="B783" s="69"/>
      <c r="C783" s="69"/>
      <c r="D783" s="69"/>
      <c r="E783" s="69"/>
      <c r="F783" s="70"/>
    </row>
    <row r="784" spans="1:6" x14ac:dyDescent="0.25">
      <c r="A784" s="69"/>
      <c r="B784" s="69"/>
      <c r="C784" s="69"/>
      <c r="D784" s="69"/>
      <c r="E784" s="69"/>
      <c r="F784" s="70"/>
    </row>
    <row r="785" spans="1:6" x14ac:dyDescent="0.25">
      <c r="A785" s="69"/>
      <c r="B785" s="69"/>
      <c r="C785" s="69"/>
      <c r="D785" s="69"/>
      <c r="E785" s="69"/>
      <c r="F785" s="70"/>
    </row>
    <row r="786" spans="1:6" x14ac:dyDescent="0.25">
      <c r="A786" s="69"/>
      <c r="B786" s="69"/>
      <c r="C786" s="69"/>
      <c r="D786" s="69"/>
      <c r="E786" s="69"/>
      <c r="F786" s="70"/>
    </row>
    <row r="787" spans="1:6" x14ac:dyDescent="0.25">
      <c r="A787" s="69"/>
      <c r="B787" s="69"/>
      <c r="C787" s="69"/>
      <c r="D787" s="69"/>
      <c r="E787" s="69"/>
      <c r="F787" s="70"/>
    </row>
    <row r="788" spans="1:6" x14ac:dyDescent="0.25">
      <c r="A788" s="69"/>
      <c r="B788" s="69"/>
      <c r="C788" s="69"/>
      <c r="D788" s="69"/>
      <c r="E788" s="69"/>
      <c r="F788" s="70"/>
    </row>
    <row r="789" spans="1:6" x14ac:dyDescent="0.25">
      <c r="A789" s="69"/>
      <c r="B789" s="69"/>
      <c r="C789" s="69"/>
      <c r="D789" s="69"/>
      <c r="E789" s="69"/>
      <c r="F789" s="70"/>
    </row>
    <row r="790" spans="1:6" x14ac:dyDescent="0.25">
      <c r="A790" s="69"/>
      <c r="B790" s="69"/>
      <c r="C790" s="69"/>
      <c r="D790" s="69"/>
      <c r="E790" s="69"/>
      <c r="F790" s="70"/>
    </row>
    <row r="791" spans="1:6" x14ac:dyDescent="0.25">
      <c r="A791" s="69"/>
      <c r="B791" s="69"/>
      <c r="C791" s="69"/>
      <c r="D791" s="69"/>
      <c r="E791" s="69"/>
      <c r="F791" s="70"/>
    </row>
    <row r="792" spans="1:6" x14ac:dyDescent="0.25">
      <c r="A792" s="69"/>
      <c r="B792" s="69"/>
      <c r="C792" s="69"/>
      <c r="D792" s="69"/>
      <c r="E792" s="69"/>
    </row>
    <row r="793" spans="1:6" x14ac:dyDescent="0.25">
      <c r="A793" s="69"/>
      <c r="B793" s="69"/>
      <c r="C793" s="69"/>
      <c r="D793" s="69"/>
      <c r="E793" s="69"/>
    </row>
    <row r="794" spans="1:6" x14ac:dyDescent="0.25">
      <c r="A794" s="69"/>
      <c r="B794" s="69"/>
      <c r="C794" s="69"/>
      <c r="D794" s="69"/>
      <c r="E794" s="69"/>
    </row>
    <row r="795" spans="1:6" x14ac:dyDescent="0.25">
      <c r="A795" s="69"/>
      <c r="B795" s="69"/>
      <c r="C795" s="69"/>
      <c r="D795" s="69"/>
      <c r="E795" s="69"/>
    </row>
    <row r="796" spans="1:6" x14ac:dyDescent="0.25">
      <c r="A796" s="69"/>
      <c r="B796" s="69"/>
      <c r="C796" s="69"/>
      <c r="D796" s="69"/>
      <c r="E796" s="69"/>
    </row>
    <row r="797" spans="1:6" x14ac:dyDescent="0.25">
      <c r="A797" s="69"/>
      <c r="B797" s="69"/>
      <c r="C797" s="69"/>
      <c r="D797" s="69"/>
      <c r="E797" s="69"/>
    </row>
    <row r="798" spans="1:6" x14ac:dyDescent="0.25">
      <c r="A798" s="69"/>
      <c r="B798" s="69"/>
      <c r="C798" s="69"/>
      <c r="D798" s="69"/>
      <c r="E798" s="69"/>
    </row>
    <row r="799" spans="1:6" x14ac:dyDescent="0.25">
      <c r="A799" s="69"/>
      <c r="B799" s="69"/>
      <c r="C799" s="69"/>
      <c r="D799" s="69"/>
      <c r="E799" s="69"/>
    </row>
    <row r="800" spans="1:6" x14ac:dyDescent="0.25">
      <c r="A800" s="69"/>
      <c r="B800" s="69"/>
      <c r="C800" s="69"/>
      <c r="D800" s="69"/>
      <c r="E800" s="69"/>
    </row>
    <row r="801" spans="1:5" x14ac:dyDescent="0.25">
      <c r="A801" s="69"/>
      <c r="B801" s="69"/>
      <c r="C801" s="69"/>
      <c r="D801" s="69"/>
      <c r="E801" s="69"/>
    </row>
    <row r="802" spans="1:5" x14ac:dyDescent="0.25">
      <c r="A802" s="69"/>
      <c r="B802" s="69"/>
      <c r="C802" s="69"/>
      <c r="D802" s="69"/>
      <c r="E802" s="69"/>
    </row>
    <row r="803" spans="1:5" x14ac:dyDescent="0.25">
      <c r="A803" s="69"/>
      <c r="B803" s="69"/>
      <c r="C803" s="69"/>
      <c r="D803" s="69"/>
      <c r="E803" s="69"/>
    </row>
    <row r="804" spans="1:5" x14ac:dyDescent="0.25">
      <c r="A804" s="69"/>
      <c r="B804" s="69"/>
      <c r="C804" s="69"/>
      <c r="D804" s="69"/>
      <c r="E804" s="69"/>
    </row>
    <row r="805" spans="1:5" x14ac:dyDescent="0.25">
      <c r="A805" s="69"/>
      <c r="B805" s="69"/>
      <c r="C805" s="69"/>
      <c r="D805" s="69"/>
      <c r="E805" s="69"/>
    </row>
    <row r="806" spans="1:5" x14ac:dyDescent="0.25">
      <c r="A806" s="69"/>
      <c r="B806" s="69"/>
      <c r="C806" s="69"/>
      <c r="D806" s="69"/>
      <c r="E806" s="69"/>
    </row>
    <row r="807" spans="1:5" x14ac:dyDescent="0.25">
      <c r="A807" s="69"/>
      <c r="B807" s="69"/>
      <c r="C807" s="69"/>
      <c r="D807" s="69"/>
      <c r="E807" s="69"/>
    </row>
    <row r="808" spans="1:5" x14ac:dyDescent="0.25">
      <c r="A808" s="69"/>
      <c r="B808" s="69"/>
      <c r="C808" s="69"/>
      <c r="D808" s="69"/>
      <c r="E808" s="69"/>
    </row>
    <row r="809" spans="1:5" x14ac:dyDescent="0.25">
      <c r="A809" s="69"/>
      <c r="B809" s="69"/>
      <c r="C809" s="69"/>
      <c r="D809" s="69"/>
      <c r="E809" s="69"/>
    </row>
    <row r="810" spans="1:5" x14ac:dyDescent="0.25">
      <c r="A810" s="69"/>
      <c r="B810" s="69"/>
      <c r="C810" s="69"/>
      <c r="D810" s="69"/>
      <c r="E810" s="69"/>
    </row>
    <row r="811" spans="1:5" x14ac:dyDescent="0.25">
      <c r="A811" s="69"/>
      <c r="B811" s="69"/>
      <c r="C811" s="69"/>
      <c r="D811" s="69"/>
      <c r="E811" s="69"/>
    </row>
    <row r="812" spans="1:5" x14ac:dyDescent="0.25">
      <c r="A812" s="69"/>
      <c r="B812" s="69"/>
      <c r="C812" s="69"/>
      <c r="D812" s="69"/>
      <c r="E812" s="69"/>
    </row>
    <row r="813" spans="1:5" x14ac:dyDescent="0.25">
      <c r="A813" s="69"/>
      <c r="B813" s="69"/>
      <c r="C813" s="69"/>
      <c r="D813" s="69"/>
      <c r="E813" s="69"/>
    </row>
    <row r="814" spans="1:5" x14ac:dyDescent="0.25">
      <c r="A814" s="69"/>
      <c r="B814" s="69"/>
      <c r="C814" s="69"/>
      <c r="D814" s="69"/>
      <c r="E814" s="69"/>
    </row>
    <row r="815" spans="1:5" x14ac:dyDescent="0.25">
      <c r="A815" s="69"/>
      <c r="B815" s="69"/>
      <c r="C815" s="69"/>
      <c r="D815" s="69"/>
      <c r="E815" s="69"/>
    </row>
    <row r="816" spans="1:5" x14ac:dyDescent="0.25">
      <c r="A816" s="69"/>
      <c r="B816" s="69"/>
      <c r="C816" s="69"/>
      <c r="D816" s="69"/>
      <c r="E816" s="69"/>
    </row>
    <row r="817" spans="1:5" x14ac:dyDescent="0.25">
      <c r="A817" s="69"/>
      <c r="B817" s="69"/>
      <c r="C817" s="69"/>
      <c r="D817" s="69"/>
      <c r="E817" s="69"/>
    </row>
    <row r="818" spans="1:5" x14ac:dyDescent="0.25">
      <c r="A818" s="69"/>
      <c r="B818" s="69"/>
      <c r="C818" s="69"/>
      <c r="D818" s="69"/>
      <c r="E818" s="69"/>
    </row>
    <row r="819" spans="1:5" x14ac:dyDescent="0.25">
      <c r="A819" s="69"/>
      <c r="B819" s="69"/>
      <c r="C819" s="69"/>
      <c r="D819" s="69"/>
      <c r="E819" s="69"/>
    </row>
    <row r="820" spans="1:5" x14ac:dyDescent="0.25">
      <c r="A820" s="69"/>
      <c r="B820" s="69"/>
      <c r="C820" s="69"/>
      <c r="D820" s="69"/>
      <c r="E820" s="69"/>
    </row>
    <row r="821" spans="1:5" x14ac:dyDescent="0.25">
      <c r="A821" s="60"/>
      <c r="B821" s="60"/>
      <c r="C821" s="60"/>
      <c r="D821" s="60"/>
      <c r="E821" s="60"/>
    </row>
  </sheetData>
  <autoFilter ref="A6:F205"/>
  <mergeCells count="3">
    <mergeCell ref="A4:F4"/>
    <mergeCell ref="A208:B208"/>
    <mergeCell ref="C208:F208"/>
  </mergeCells>
  <pageMargins left="0.70866141732283472" right="0.70866141732283472" top="0.74803149606299213" bottom="0.74803149606299213" header="0.31496062992125984" footer="0.31496062992125984"/>
  <pageSetup paperSize="9" scale="57" fitToHeight="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1"/>
  <sheetViews>
    <sheetView tabSelected="1" topLeftCell="B1" zoomScaleSheetLayoutView="75" workbookViewId="0">
      <selection activeCell="G259" sqref="G259"/>
    </sheetView>
  </sheetViews>
  <sheetFormatPr defaultRowHeight="15" x14ac:dyDescent="0.25"/>
  <cols>
    <col min="1" max="1" width="113.140625" customWidth="1"/>
    <col min="2" max="2" width="8.140625" customWidth="1"/>
    <col min="5" max="5" width="17.5703125" customWidth="1"/>
    <col min="7" max="7" width="14.42578125" customWidth="1"/>
    <col min="9" max="9" width="12.7109375" customWidth="1"/>
  </cols>
  <sheetData>
    <row r="1" spans="1:7" x14ac:dyDescent="0.25">
      <c r="A1" s="5"/>
      <c r="B1" s="5"/>
      <c r="C1" s="5"/>
      <c r="D1" s="5"/>
      <c r="E1" s="5"/>
      <c r="F1" s="5"/>
      <c r="G1" s="132" t="s">
        <v>310</v>
      </c>
    </row>
    <row r="2" spans="1:7" ht="42" customHeight="1" x14ac:dyDescent="0.25">
      <c r="A2" s="371" t="s">
        <v>225</v>
      </c>
      <c r="B2" s="371"/>
      <c r="C2" s="371"/>
      <c r="D2" s="371"/>
      <c r="E2" s="371"/>
      <c r="F2" s="371"/>
      <c r="G2" s="371"/>
    </row>
    <row r="3" spans="1:7" ht="15.75" thickBot="1" x14ac:dyDescent="0.3">
      <c r="A3" s="90"/>
      <c r="B3" s="90"/>
      <c r="C3" s="90"/>
      <c r="D3" s="90"/>
      <c r="E3" s="90"/>
      <c r="F3" s="90"/>
      <c r="G3" s="91"/>
    </row>
    <row r="4" spans="1:7" ht="30.75" thickBot="1" x14ac:dyDescent="0.3">
      <c r="A4" s="92" t="s">
        <v>1</v>
      </c>
      <c r="B4" s="93" t="s">
        <v>224</v>
      </c>
      <c r="C4" s="94" t="s">
        <v>52</v>
      </c>
      <c r="D4" s="94" t="s">
        <v>53</v>
      </c>
      <c r="E4" s="94" t="s">
        <v>54</v>
      </c>
      <c r="F4" s="94" t="s">
        <v>55</v>
      </c>
      <c r="G4" s="95" t="s">
        <v>56</v>
      </c>
    </row>
    <row r="5" spans="1:7" x14ac:dyDescent="0.25">
      <c r="A5" s="101" t="s">
        <v>231</v>
      </c>
      <c r="B5" s="99" t="s">
        <v>232</v>
      </c>
      <c r="C5" s="97" t="s">
        <v>78</v>
      </c>
      <c r="D5" s="97" t="s">
        <v>78</v>
      </c>
      <c r="E5" s="97" t="s">
        <v>99</v>
      </c>
      <c r="F5" s="97" t="s">
        <v>60</v>
      </c>
      <c r="G5" s="138">
        <f>G7</f>
        <v>1237.5</v>
      </c>
    </row>
    <row r="6" spans="1:7" x14ac:dyDescent="0.25">
      <c r="A6" s="137" t="s">
        <v>222</v>
      </c>
      <c r="B6" s="118" t="s">
        <v>232</v>
      </c>
      <c r="C6" s="78" t="s">
        <v>61</v>
      </c>
      <c r="D6" s="78" t="s">
        <v>78</v>
      </c>
      <c r="E6" s="78" t="s">
        <v>99</v>
      </c>
      <c r="F6" s="78" t="s">
        <v>60</v>
      </c>
      <c r="G6" s="204">
        <f>G7</f>
        <v>1237.5</v>
      </c>
    </row>
    <row r="7" spans="1:7" ht="29.25" x14ac:dyDescent="0.25">
      <c r="A7" s="205" t="s">
        <v>109</v>
      </c>
      <c r="B7" s="73" t="s">
        <v>232</v>
      </c>
      <c r="C7" s="61" t="s">
        <v>61</v>
      </c>
      <c r="D7" s="61" t="s">
        <v>108</v>
      </c>
      <c r="E7" s="61" t="s">
        <v>107</v>
      </c>
      <c r="F7" s="61" t="s">
        <v>60</v>
      </c>
      <c r="G7" s="140">
        <f>G8</f>
        <v>1237.5</v>
      </c>
    </row>
    <row r="8" spans="1:7" x14ac:dyDescent="0.25">
      <c r="A8" s="205" t="s">
        <v>82</v>
      </c>
      <c r="B8" s="73" t="s">
        <v>232</v>
      </c>
      <c r="C8" s="61" t="s">
        <v>61</v>
      </c>
      <c r="D8" s="61" t="s">
        <v>108</v>
      </c>
      <c r="E8" s="61" t="s">
        <v>101</v>
      </c>
      <c r="F8" s="61" t="s">
        <v>60</v>
      </c>
      <c r="G8" s="140">
        <f>G9</f>
        <v>1237.5</v>
      </c>
    </row>
    <row r="9" spans="1:7" x14ac:dyDescent="0.25">
      <c r="A9" s="206" t="s">
        <v>102</v>
      </c>
      <c r="B9" s="73" t="s">
        <v>232</v>
      </c>
      <c r="C9" s="61" t="s">
        <v>61</v>
      </c>
      <c r="D9" s="61" t="s">
        <v>108</v>
      </c>
      <c r="E9" s="65" t="s">
        <v>96</v>
      </c>
      <c r="F9" s="61" t="s">
        <v>60</v>
      </c>
      <c r="G9" s="140">
        <f>G10+G11+G12</f>
        <v>1237.5</v>
      </c>
    </row>
    <row r="10" spans="1:7" ht="43.5" x14ac:dyDescent="0.25">
      <c r="A10" s="207" t="s">
        <v>94</v>
      </c>
      <c r="B10" s="73" t="s">
        <v>232</v>
      </c>
      <c r="C10" s="61" t="s">
        <v>61</v>
      </c>
      <c r="D10" s="61" t="s">
        <v>108</v>
      </c>
      <c r="E10" s="65" t="s">
        <v>96</v>
      </c>
      <c r="F10" s="61" t="s">
        <v>93</v>
      </c>
      <c r="G10" s="140">
        <v>1155</v>
      </c>
    </row>
    <row r="11" spans="1:7" x14ac:dyDescent="0.25">
      <c r="A11" s="207" t="s">
        <v>103</v>
      </c>
      <c r="B11" s="73" t="s">
        <v>232</v>
      </c>
      <c r="C11" s="61" t="s">
        <v>61</v>
      </c>
      <c r="D11" s="61" t="s">
        <v>108</v>
      </c>
      <c r="E11" s="65" t="s">
        <v>96</v>
      </c>
      <c r="F11" s="61" t="s">
        <v>91</v>
      </c>
      <c r="G11" s="140">
        <v>80</v>
      </c>
    </row>
    <row r="12" spans="1:7" x14ac:dyDescent="0.25">
      <c r="A12" s="207" t="s">
        <v>104</v>
      </c>
      <c r="B12" s="73" t="s">
        <v>232</v>
      </c>
      <c r="C12" s="61" t="s">
        <v>61</v>
      </c>
      <c r="D12" s="61" t="s">
        <v>108</v>
      </c>
      <c r="E12" s="65" t="s">
        <v>96</v>
      </c>
      <c r="F12" s="61" t="s">
        <v>97</v>
      </c>
      <c r="G12" s="140">
        <v>2.5</v>
      </c>
    </row>
    <row r="13" spans="1:7" ht="30" x14ac:dyDescent="0.25">
      <c r="A13" s="101" t="s">
        <v>229</v>
      </c>
      <c r="B13" s="99" t="s">
        <v>230</v>
      </c>
      <c r="C13" s="97" t="s">
        <v>78</v>
      </c>
      <c r="D13" s="97" t="s">
        <v>78</v>
      </c>
      <c r="E13" s="97" t="s">
        <v>99</v>
      </c>
      <c r="F13" s="97" t="s">
        <v>60</v>
      </c>
      <c r="G13" s="138">
        <f>G15+G21+G27</f>
        <v>42100.799999999996</v>
      </c>
    </row>
    <row r="14" spans="1:7" x14ac:dyDescent="0.25">
      <c r="A14" s="137" t="s">
        <v>222</v>
      </c>
      <c r="B14" s="118" t="s">
        <v>230</v>
      </c>
      <c r="C14" s="78" t="s">
        <v>61</v>
      </c>
      <c r="D14" s="78" t="s">
        <v>78</v>
      </c>
      <c r="E14" s="78" t="s">
        <v>99</v>
      </c>
      <c r="F14" s="78" t="s">
        <v>60</v>
      </c>
      <c r="G14" s="204">
        <f>G15</f>
        <v>559.1</v>
      </c>
    </row>
    <row r="15" spans="1:7" ht="29.25" x14ac:dyDescent="0.25">
      <c r="A15" s="205" t="s">
        <v>105</v>
      </c>
      <c r="B15" s="100" t="s">
        <v>230</v>
      </c>
      <c r="C15" s="61" t="s">
        <v>61</v>
      </c>
      <c r="D15" s="61" t="s">
        <v>106</v>
      </c>
      <c r="E15" s="61" t="s">
        <v>171</v>
      </c>
      <c r="F15" s="61" t="s">
        <v>60</v>
      </c>
      <c r="G15" s="208">
        <f>G16</f>
        <v>559.1</v>
      </c>
    </row>
    <row r="16" spans="1:7" x14ac:dyDescent="0.25">
      <c r="A16" s="205" t="s">
        <v>82</v>
      </c>
      <c r="B16" s="100" t="s">
        <v>230</v>
      </c>
      <c r="C16" s="61" t="s">
        <v>61</v>
      </c>
      <c r="D16" s="61" t="s">
        <v>106</v>
      </c>
      <c r="E16" s="61" t="s">
        <v>101</v>
      </c>
      <c r="F16" s="61" t="s">
        <v>60</v>
      </c>
      <c r="G16" s="140">
        <f>G17</f>
        <v>559.1</v>
      </c>
    </row>
    <row r="17" spans="1:7" x14ac:dyDescent="0.25">
      <c r="A17" s="206" t="s">
        <v>102</v>
      </c>
      <c r="B17" s="100" t="s">
        <v>230</v>
      </c>
      <c r="C17" s="61" t="s">
        <v>61</v>
      </c>
      <c r="D17" s="61" t="s">
        <v>106</v>
      </c>
      <c r="E17" s="65" t="s">
        <v>96</v>
      </c>
      <c r="F17" s="61" t="s">
        <v>60</v>
      </c>
      <c r="G17" s="140">
        <f>G18+G19</f>
        <v>559.1</v>
      </c>
    </row>
    <row r="18" spans="1:7" ht="43.5" x14ac:dyDescent="0.25">
      <c r="A18" s="207" t="s">
        <v>94</v>
      </c>
      <c r="B18" s="100" t="s">
        <v>230</v>
      </c>
      <c r="C18" s="61" t="s">
        <v>61</v>
      </c>
      <c r="D18" s="61" t="s">
        <v>106</v>
      </c>
      <c r="E18" s="65" t="s">
        <v>96</v>
      </c>
      <c r="F18" s="61" t="s">
        <v>93</v>
      </c>
      <c r="G18" s="140">
        <v>533.1</v>
      </c>
    </row>
    <row r="19" spans="1:7" x14ac:dyDescent="0.25">
      <c r="A19" s="207" t="s">
        <v>103</v>
      </c>
      <c r="B19" s="100" t="s">
        <v>230</v>
      </c>
      <c r="C19" s="61" t="s">
        <v>61</v>
      </c>
      <c r="D19" s="61" t="s">
        <v>106</v>
      </c>
      <c r="E19" s="65" t="s">
        <v>96</v>
      </c>
      <c r="F19" s="61" t="s">
        <v>91</v>
      </c>
      <c r="G19" s="140">
        <v>26</v>
      </c>
    </row>
    <row r="20" spans="1:7" x14ac:dyDescent="0.25">
      <c r="A20" s="209" t="s">
        <v>133</v>
      </c>
      <c r="B20" s="143" t="s">
        <v>230</v>
      </c>
      <c r="C20" s="78" t="s">
        <v>132</v>
      </c>
      <c r="D20" s="78" t="s">
        <v>78</v>
      </c>
      <c r="E20" s="78" t="s">
        <v>63</v>
      </c>
      <c r="F20" s="78" t="s">
        <v>60</v>
      </c>
      <c r="G20" s="210">
        <f>G21</f>
        <v>11794.5</v>
      </c>
    </row>
    <row r="21" spans="1:7" x14ac:dyDescent="0.25">
      <c r="A21" s="108" t="s">
        <v>138</v>
      </c>
      <c r="B21" s="107" t="s">
        <v>230</v>
      </c>
      <c r="C21" s="96" t="s">
        <v>132</v>
      </c>
      <c r="D21" s="96" t="s">
        <v>77</v>
      </c>
      <c r="E21" s="96" t="s">
        <v>63</v>
      </c>
      <c r="F21" s="96" t="s">
        <v>60</v>
      </c>
      <c r="G21" s="139">
        <f>G23</f>
        <v>11794.5</v>
      </c>
    </row>
    <row r="22" spans="1:7" ht="30" x14ac:dyDescent="0.25">
      <c r="A22" s="211" t="s">
        <v>321</v>
      </c>
      <c r="B22" s="130" t="s">
        <v>230</v>
      </c>
      <c r="C22" s="176" t="s">
        <v>132</v>
      </c>
      <c r="D22" s="176" t="s">
        <v>77</v>
      </c>
      <c r="E22" s="176" t="s">
        <v>135</v>
      </c>
      <c r="F22" s="176" t="s">
        <v>60</v>
      </c>
      <c r="G22" s="212">
        <f>G23</f>
        <v>11794.5</v>
      </c>
    </row>
    <row r="23" spans="1:7" ht="29.25" x14ac:dyDescent="0.25">
      <c r="A23" s="213" t="s">
        <v>331</v>
      </c>
      <c r="B23" s="100" t="s">
        <v>230</v>
      </c>
      <c r="C23" s="61" t="s">
        <v>132</v>
      </c>
      <c r="D23" s="61" t="s">
        <v>139</v>
      </c>
      <c r="E23" s="61" t="s">
        <v>334</v>
      </c>
      <c r="F23" s="61" t="s">
        <v>60</v>
      </c>
      <c r="G23" s="140">
        <f>G24</f>
        <v>11794.5</v>
      </c>
    </row>
    <row r="24" spans="1:7" ht="29.25" x14ac:dyDescent="0.25">
      <c r="A24" s="98" t="s">
        <v>152</v>
      </c>
      <c r="B24" s="100" t="s">
        <v>230</v>
      </c>
      <c r="C24" s="61" t="s">
        <v>132</v>
      </c>
      <c r="D24" s="61" t="s">
        <v>139</v>
      </c>
      <c r="E24" s="61" t="s">
        <v>148</v>
      </c>
      <c r="F24" s="61" t="s">
        <v>60</v>
      </c>
      <c r="G24" s="140">
        <f>G25</f>
        <v>11794.5</v>
      </c>
    </row>
    <row r="25" spans="1:7" ht="29.25" x14ac:dyDescent="0.25">
      <c r="A25" s="98" t="s">
        <v>153</v>
      </c>
      <c r="B25" s="100" t="s">
        <v>230</v>
      </c>
      <c r="C25" s="61" t="s">
        <v>132</v>
      </c>
      <c r="D25" s="61" t="s">
        <v>139</v>
      </c>
      <c r="E25" s="61" t="s">
        <v>150</v>
      </c>
      <c r="F25" s="61" t="s">
        <v>60</v>
      </c>
      <c r="G25" s="140">
        <f>G26</f>
        <v>11794.5</v>
      </c>
    </row>
    <row r="26" spans="1:7" x14ac:dyDescent="0.25">
      <c r="A26" s="98" t="s">
        <v>142</v>
      </c>
      <c r="B26" s="100" t="s">
        <v>230</v>
      </c>
      <c r="C26" s="61" t="s">
        <v>132</v>
      </c>
      <c r="D26" s="61" t="s">
        <v>139</v>
      </c>
      <c r="E26" s="61" t="s">
        <v>150</v>
      </c>
      <c r="F26" s="61" t="s">
        <v>65</v>
      </c>
      <c r="G26" s="140">
        <v>11794.5</v>
      </c>
    </row>
    <row r="27" spans="1:7" x14ac:dyDescent="0.25">
      <c r="A27" s="214" t="s">
        <v>57</v>
      </c>
      <c r="B27" s="130" t="s">
        <v>230</v>
      </c>
      <c r="C27" s="78" t="s">
        <v>58</v>
      </c>
      <c r="D27" s="78" t="s">
        <v>59</v>
      </c>
      <c r="E27" s="78" t="s">
        <v>63</v>
      </c>
      <c r="F27" s="78" t="s">
        <v>60</v>
      </c>
      <c r="G27" s="215">
        <f>G28</f>
        <v>29747.199999999997</v>
      </c>
    </row>
    <row r="28" spans="1:7" ht="30" x14ac:dyDescent="0.25">
      <c r="A28" s="216" t="s">
        <v>311</v>
      </c>
      <c r="B28" s="130" t="s">
        <v>230</v>
      </c>
      <c r="C28" s="78" t="s">
        <v>58</v>
      </c>
      <c r="D28" s="78" t="s">
        <v>78</v>
      </c>
      <c r="E28" s="78" t="s">
        <v>63</v>
      </c>
      <c r="F28" s="78" t="s">
        <v>60</v>
      </c>
      <c r="G28" s="210">
        <f>G29+G47</f>
        <v>29747.199999999997</v>
      </c>
    </row>
    <row r="29" spans="1:7" x14ac:dyDescent="0.25">
      <c r="A29" s="217" t="s">
        <v>62</v>
      </c>
      <c r="B29" s="130" t="s">
        <v>230</v>
      </c>
      <c r="C29" s="61" t="s">
        <v>58</v>
      </c>
      <c r="D29" s="61" t="s">
        <v>61</v>
      </c>
      <c r="E29" s="79" t="s">
        <v>63</v>
      </c>
      <c r="F29" s="62" t="s">
        <v>60</v>
      </c>
      <c r="G29" s="210">
        <f>G30+G36+G41+G44+G33</f>
        <v>28847.899999999998</v>
      </c>
    </row>
    <row r="30" spans="1:7" ht="30" x14ac:dyDescent="0.25">
      <c r="A30" s="218" t="s">
        <v>312</v>
      </c>
      <c r="B30" s="130" t="s">
        <v>230</v>
      </c>
      <c r="C30" s="71" t="s">
        <v>58</v>
      </c>
      <c r="D30" s="71" t="s">
        <v>61</v>
      </c>
      <c r="E30" s="162" t="s">
        <v>69</v>
      </c>
      <c r="F30" s="64" t="s">
        <v>60</v>
      </c>
      <c r="G30" s="215">
        <f>G31</f>
        <v>1653.4</v>
      </c>
    </row>
    <row r="31" spans="1:7" x14ac:dyDescent="0.25">
      <c r="A31" s="219" t="s">
        <v>66</v>
      </c>
      <c r="B31" s="100" t="s">
        <v>230</v>
      </c>
      <c r="C31" s="62" t="s">
        <v>58</v>
      </c>
      <c r="D31" s="62" t="s">
        <v>61</v>
      </c>
      <c r="E31" s="62" t="s">
        <v>64</v>
      </c>
      <c r="F31" s="62" t="s">
        <v>60</v>
      </c>
      <c r="G31" s="140">
        <f>G32</f>
        <v>1653.4</v>
      </c>
    </row>
    <row r="32" spans="1:7" ht="29.25" x14ac:dyDescent="0.25">
      <c r="A32" s="205" t="s">
        <v>67</v>
      </c>
      <c r="B32" s="100" t="s">
        <v>230</v>
      </c>
      <c r="C32" s="62" t="s">
        <v>58</v>
      </c>
      <c r="D32" s="62" t="s">
        <v>61</v>
      </c>
      <c r="E32" s="62" t="s">
        <v>64</v>
      </c>
      <c r="F32" s="62" t="s">
        <v>65</v>
      </c>
      <c r="G32" s="140">
        <v>1653.4</v>
      </c>
    </row>
    <row r="33" spans="1:7" ht="30" x14ac:dyDescent="0.25">
      <c r="A33" s="218" t="s">
        <v>315</v>
      </c>
      <c r="B33" s="130" t="s">
        <v>230</v>
      </c>
      <c r="C33" s="71" t="s">
        <v>58</v>
      </c>
      <c r="D33" s="71" t="s">
        <v>61</v>
      </c>
      <c r="E33" s="162" t="s">
        <v>317</v>
      </c>
      <c r="F33" s="64" t="s">
        <v>60</v>
      </c>
      <c r="G33" s="215">
        <f>G34</f>
        <v>1909.6</v>
      </c>
    </row>
    <row r="34" spans="1:7" x14ac:dyDescent="0.25">
      <c r="A34" s="219" t="s">
        <v>66</v>
      </c>
      <c r="B34" s="100" t="s">
        <v>230</v>
      </c>
      <c r="C34" s="62" t="s">
        <v>58</v>
      </c>
      <c r="D34" s="62" t="s">
        <v>61</v>
      </c>
      <c r="E34" s="62" t="s">
        <v>316</v>
      </c>
      <c r="F34" s="62" t="s">
        <v>60</v>
      </c>
      <c r="G34" s="140">
        <f>G35</f>
        <v>1909.6</v>
      </c>
    </row>
    <row r="35" spans="1:7" ht="29.25" x14ac:dyDescent="0.25">
      <c r="A35" s="205" t="s">
        <v>67</v>
      </c>
      <c r="B35" s="100" t="s">
        <v>230</v>
      </c>
      <c r="C35" s="62" t="s">
        <v>58</v>
      </c>
      <c r="D35" s="62" t="s">
        <v>61</v>
      </c>
      <c r="E35" s="62" t="s">
        <v>316</v>
      </c>
      <c r="F35" s="62" t="s">
        <v>65</v>
      </c>
      <c r="G35" s="140">
        <v>1909.6</v>
      </c>
    </row>
    <row r="36" spans="1:7" x14ac:dyDescent="0.25">
      <c r="A36" s="220" t="s">
        <v>313</v>
      </c>
      <c r="B36" s="130" t="s">
        <v>230</v>
      </c>
      <c r="C36" s="64" t="s">
        <v>58</v>
      </c>
      <c r="D36" s="64" t="s">
        <v>61</v>
      </c>
      <c r="E36" s="64" t="s">
        <v>68</v>
      </c>
      <c r="F36" s="64" t="s">
        <v>60</v>
      </c>
      <c r="G36" s="215">
        <f>G37+G39</f>
        <v>13680.9</v>
      </c>
    </row>
    <row r="37" spans="1:7" x14ac:dyDescent="0.25">
      <c r="A37" s="98" t="s">
        <v>72</v>
      </c>
      <c r="B37" s="100" t="s">
        <v>230</v>
      </c>
      <c r="C37" s="62" t="s">
        <v>58</v>
      </c>
      <c r="D37" s="62" t="s">
        <v>61</v>
      </c>
      <c r="E37" s="63" t="s">
        <v>70</v>
      </c>
      <c r="F37" s="62" t="s">
        <v>60</v>
      </c>
      <c r="G37" s="140">
        <f>G38</f>
        <v>13672.8</v>
      </c>
    </row>
    <row r="38" spans="1:7" ht="29.25" x14ac:dyDescent="0.25">
      <c r="A38" s="205" t="s">
        <v>67</v>
      </c>
      <c r="B38" s="100" t="s">
        <v>230</v>
      </c>
      <c r="C38" s="62" t="s">
        <v>58</v>
      </c>
      <c r="D38" s="62" t="s">
        <v>61</v>
      </c>
      <c r="E38" s="63" t="s">
        <v>70</v>
      </c>
      <c r="F38" s="62" t="s">
        <v>65</v>
      </c>
      <c r="G38" s="140">
        <v>13672.8</v>
      </c>
    </row>
    <row r="39" spans="1:7" ht="29.25" x14ac:dyDescent="0.25">
      <c r="A39" s="98" t="s">
        <v>73</v>
      </c>
      <c r="B39" s="100" t="s">
        <v>230</v>
      </c>
      <c r="C39" s="62" t="s">
        <v>58</v>
      </c>
      <c r="D39" s="62" t="s">
        <v>61</v>
      </c>
      <c r="E39" s="109" t="s">
        <v>71</v>
      </c>
      <c r="F39" s="62" t="s">
        <v>60</v>
      </c>
      <c r="G39" s="140">
        <f>G40</f>
        <v>8.1</v>
      </c>
    </row>
    <row r="40" spans="1:7" ht="29.25" x14ac:dyDescent="0.25">
      <c r="A40" s="205" t="s">
        <v>67</v>
      </c>
      <c r="B40" s="100" t="s">
        <v>230</v>
      </c>
      <c r="C40" s="62" t="s">
        <v>58</v>
      </c>
      <c r="D40" s="62" t="s">
        <v>61</v>
      </c>
      <c r="E40" s="63" t="s">
        <v>71</v>
      </c>
      <c r="F40" s="62" t="s">
        <v>65</v>
      </c>
      <c r="G40" s="140">
        <v>8.1</v>
      </c>
    </row>
    <row r="41" spans="1:7" x14ac:dyDescent="0.25">
      <c r="A41" s="218" t="s">
        <v>314</v>
      </c>
      <c r="B41" s="130" t="s">
        <v>230</v>
      </c>
      <c r="C41" s="64" t="s">
        <v>58</v>
      </c>
      <c r="D41" s="64" t="s">
        <v>61</v>
      </c>
      <c r="E41" s="162" t="s">
        <v>74</v>
      </c>
      <c r="F41" s="64" t="s">
        <v>60</v>
      </c>
      <c r="G41" s="215">
        <f>G42</f>
        <v>10037.5</v>
      </c>
    </row>
    <row r="42" spans="1:7" x14ac:dyDescent="0.25">
      <c r="A42" s="98" t="s">
        <v>76</v>
      </c>
      <c r="B42" s="100" t="s">
        <v>230</v>
      </c>
      <c r="C42" s="62" t="s">
        <v>58</v>
      </c>
      <c r="D42" s="62" t="s">
        <v>61</v>
      </c>
      <c r="E42" s="63" t="s">
        <v>75</v>
      </c>
      <c r="F42" s="62" t="s">
        <v>60</v>
      </c>
      <c r="G42" s="221">
        <f>G43</f>
        <v>10037.5</v>
      </c>
    </row>
    <row r="43" spans="1:7" ht="29.25" x14ac:dyDescent="0.25">
      <c r="A43" s="205" t="s">
        <v>67</v>
      </c>
      <c r="B43" s="100" t="s">
        <v>230</v>
      </c>
      <c r="C43" s="62" t="s">
        <v>58</v>
      </c>
      <c r="D43" s="62" t="s">
        <v>61</v>
      </c>
      <c r="E43" s="63" t="s">
        <v>75</v>
      </c>
      <c r="F43" s="62" t="s">
        <v>65</v>
      </c>
      <c r="G43" s="140">
        <v>10037.5</v>
      </c>
    </row>
    <row r="44" spans="1:7" x14ac:dyDescent="0.25">
      <c r="A44" s="216" t="s">
        <v>249</v>
      </c>
      <c r="B44" s="130" t="s">
        <v>230</v>
      </c>
      <c r="C44" s="64" t="s">
        <v>58</v>
      </c>
      <c r="D44" s="64" t="s">
        <v>61</v>
      </c>
      <c r="E44" s="162" t="s">
        <v>247</v>
      </c>
      <c r="F44" s="64" t="s">
        <v>60</v>
      </c>
      <c r="G44" s="215">
        <f>G45</f>
        <v>1566.5</v>
      </c>
    </row>
    <row r="45" spans="1:7" x14ac:dyDescent="0.25">
      <c r="A45" s="205" t="s">
        <v>250</v>
      </c>
      <c r="B45" s="100" t="s">
        <v>230</v>
      </c>
      <c r="C45" s="62" t="s">
        <v>58</v>
      </c>
      <c r="D45" s="62" t="s">
        <v>61</v>
      </c>
      <c r="E45" s="63" t="s">
        <v>247</v>
      </c>
      <c r="F45" s="62" t="s">
        <v>60</v>
      </c>
      <c r="G45" s="140">
        <f>G46</f>
        <v>1566.5</v>
      </c>
    </row>
    <row r="46" spans="1:7" ht="29.25" x14ac:dyDescent="0.25">
      <c r="A46" s="205" t="s">
        <v>67</v>
      </c>
      <c r="B46" s="100" t="s">
        <v>230</v>
      </c>
      <c r="C46" s="62" t="s">
        <v>58</v>
      </c>
      <c r="D46" s="62" t="s">
        <v>61</v>
      </c>
      <c r="E46" s="63" t="s">
        <v>248</v>
      </c>
      <c r="F46" s="62" t="s">
        <v>65</v>
      </c>
      <c r="G46" s="140">
        <f>86.5+1480</f>
        <v>1566.5</v>
      </c>
    </row>
    <row r="47" spans="1:7" x14ac:dyDescent="0.25">
      <c r="A47" s="205" t="s">
        <v>204</v>
      </c>
      <c r="B47" s="100" t="s">
        <v>230</v>
      </c>
      <c r="C47" s="62" t="s">
        <v>58</v>
      </c>
      <c r="D47" s="62" t="s">
        <v>106</v>
      </c>
      <c r="E47" s="63" t="s">
        <v>63</v>
      </c>
      <c r="F47" s="62" t="s">
        <v>60</v>
      </c>
      <c r="G47" s="140">
        <f>G48</f>
        <v>899.3</v>
      </c>
    </row>
    <row r="48" spans="1:7" ht="45" x14ac:dyDescent="0.25">
      <c r="A48" s="222" t="s">
        <v>349</v>
      </c>
      <c r="B48" s="130" t="s">
        <v>230</v>
      </c>
      <c r="C48" s="71" t="s">
        <v>58</v>
      </c>
      <c r="D48" s="71" t="s">
        <v>106</v>
      </c>
      <c r="E48" s="71" t="s">
        <v>242</v>
      </c>
      <c r="F48" s="71" t="s">
        <v>60</v>
      </c>
      <c r="G48" s="215">
        <f>G49+G50</f>
        <v>899.3</v>
      </c>
    </row>
    <row r="49" spans="1:7" ht="43.5" x14ac:dyDescent="0.25">
      <c r="A49" s="207" t="s">
        <v>94</v>
      </c>
      <c r="B49" s="100" t="s">
        <v>230</v>
      </c>
      <c r="C49" s="61" t="s">
        <v>58</v>
      </c>
      <c r="D49" s="61" t="s">
        <v>106</v>
      </c>
      <c r="E49" s="61" t="s">
        <v>242</v>
      </c>
      <c r="F49" s="61" t="s">
        <v>93</v>
      </c>
      <c r="G49" s="140">
        <v>711.9</v>
      </c>
    </row>
    <row r="50" spans="1:7" x14ac:dyDescent="0.25">
      <c r="A50" s="207" t="s">
        <v>103</v>
      </c>
      <c r="B50" s="100" t="s">
        <v>230</v>
      </c>
      <c r="C50" s="61" t="s">
        <v>58</v>
      </c>
      <c r="D50" s="61" t="s">
        <v>106</v>
      </c>
      <c r="E50" s="61" t="s">
        <v>242</v>
      </c>
      <c r="F50" s="61" t="s">
        <v>91</v>
      </c>
      <c r="G50" s="140">
        <v>187.4</v>
      </c>
    </row>
    <row r="51" spans="1:7" ht="30" x14ac:dyDescent="0.25">
      <c r="A51" s="223" t="s">
        <v>233</v>
      </c>
      <c r="B51" s="105" t="s">
        <v>234</v>
      </c>
      <c r="C51" s="105" t="s">
        <v>78</v>
      </c>
      <c r="D51" s="105" t="s">
        <v>78</v>
      </c>
      <c r="E51" s="105" t="s">
        <v>63</v>
      </c>
      <c r="F51" s="105" t="s">
        <v>60</v>
      </c>
      <c r="G51" s="224">
        <f>G52+G61+G97</f>
        <v>334042.7</v>
      </c>
    </row>
    <row r="52" spans="1:7" x14ac:dyDescent="0.25">
      <c r="A52" s="137" t="s">
        <v>222</v>
      </c>
      <c r="B52" s="118" t="s">
        <v>234</v>
      </c>
      <c r="C52" s="78" t="s">
        <v>61</v>
      </c>
      <c r="D52" s="78" t="s">
        <v>78</v>
      </c>
      <c r="E52" s="78" t="s">
        <v>99</v>
      </c>
      <c r="F52" s="78" t="s">
        <v>60</v>
      </c>
      <c r="G52" s="204">
        <f>G53</f>
        <v>1172.7</v>
      </c>
    </row>
    <row r="53" spans="1:7" ht="30" x14ac:dyDescent="0.25">
      <c r="A53" s="220" t="s">
        <v>105</v>
      </c>
      <c r="B53" s="111" t="s">
        <v>234</v>
      </c>
      <c r="C53" s="71" t="s">
        <v>61</v>
      </c>
      <c r="D53" s="71" t="s">
        <v>106</v>
      </c>
      <c r="E53" s="71" t="s">
        <v>171</v>
      </c>
      <c r="F53" s="71" t="s">
        <v>60</v>
      </c>
      <c r="G53" s="225">
        <f>G54+G57</f>
        <v>1172.7</v>
      </c>
    </row>
    <row r="54" spans="1:7" ht="38.25" customHeight="1" x14ac:dyDescent="0.25">
      <c r="A54" s="226" t="s">
        <v>321</v>
      </c>
      <c r="B54" s="111" t="s">
        <v>234</v>
      </c>
      <c r="C54" s="71" t="s">
        <v>61</v>
      </c>
      <c r="D54" s="71" t="s">
        <v>106</v>
      </c>
      <c r="E54" s="71" t="s">
        <v>135</v>
      </c>
      <c r="F54" s="71" t="s">
        <v>60</v>
      </c>
      <c r="G54" s="215">
        <f>G55</f>
        <v>255.7</v>
      </c>
    </row>
    <row r="55" spans="1:7" x14ac:dyDescent="0.25">
      <c r="A55" s="227" t="s">
        <v>174</v>
      </c>
      <c r="B55" s="116" t="s">
        <v>234</v>
      </c>
      <c r="C55" s="61" t="s">
        <v>61</v>
      </c>
      <c r="D55" s="61" t="s">
        <v>106</v>
      </c>
      <c r="E55" s="65" t="s">
        <v>172</v>
      </c>
      <c r="F55" s="61" t="s">
        <v>60</v>
      </c>
      <c r="G55" s="140">
        <f>G56</f>
        <v>255.7</v>
      </c>
    </row>
    <row r="56" spans="1:7" ht="43.5" x14ac:dyDescent="0.25">
      <c r="A56" s="207" t="s">
        <v>94</v>
      </c>
      <c r="B56" s="104" t="s">
        <v>234</v>
      </c>
      <c r="C56" s="61" t="s">
        <v>61</v>
      </c>
      <c r="D56" s="61" t="s">
        <v>106</v>
      </c>
      <c r="E56" s="65" t="s">
        <v>172</v>
      </c>
      <c r="F56" s="61" t="s">
        <v>93</v>
      </c>
      <c r="G56" s="140">
        <v>255.7</v>
      </c>
    </row>
    <row r="57" spans="1:7" x14ac:dyDescent="0.25">
      <c r="A57" s="205" t="s">
        <v>82</v>
      </c>
      <c r="B57" s="104" t="s">
        <v>234</v>
      </c>
      <c r="C57" s="61" t="s">
        <v>61</v>
      </c>
      <c r="D57" s="61" t="s">
        <v>106</v>
      </c>
      <c r="E57" s="61" t="s">
        <v>101</v>
      </c>
      <c r="F57" s="61" t="s">
        <v>60</v>
      </c>
      <c r="G57" s="204">
        <f>G58</f>
        <v>917</v>
      </c>
    </row>
    <row r="58" spans="1:7" x14ac:dyDescent="0.25">
      <c r="A58" s="206" t="s">
        <v>102</v>
      </c>
      <c r="B58" s="104" t="s">
        <v>234</v>
      </c>
      <c r="C58" s="61" t="s">
        <v>61</v>
      </c>
      <c r="D58" s="61" t="s">
        <v>106</v>
      </c>
      <c r="E58" s="65" t="s">
        <v>96</v>
      </c>
      <c r="F58" s="61" t="s">
        <v>60</v>
      </c>
      <c r="G58" s="140">
        <f>G59+G60</f>
        <v>917</v>
      </c>
    </row>
    <row r="59" spans="1:7" ht="43.5" x14ac:dyDescent="0.25">
      <c r="A59" s="207" t="s">
        <v>94</v>
      </c>
      <c r="B59" s="104" t="s">
        <v>234</v>
      </c>
      <c r="C59" s="61" t="s">
        <v>61</v>
      </c>
      <c r="D59" s="61" t="s">
        <v>106</v>
      </c>
      <c r="E59" s="65" t="s">
        <v>96</v>
      </c>
      <c r="F59" s="61" t="s">
        <v>93</v>
      </c>
      <c r="G59" s="140">
        <v>879.3</v>
      </c>
    </row>
    <row r="60" spans="1:7" x14ac:dyDescent="0.25">
      <c r="A60" s="207" t="s">
        <v>103</v>
      </c>
      <c r="B60" s="104" t="s">
        <v>234</v>
      </c>
      <c r="C60" s="61" t="s">
        <v>61</v>
      </c>
      <c r="D60" s="61" t="s">
        <v>106</v>
      </c>
      <c r="E60" s="65" t="s">
        <v>96</v>
      </c>
      <c r="F60" s="61" t="s">
        <v>91</v>
      </c>
      <c r="G60" s="140">
        <v>37.700000000000003</v>
      </c>
    </row>
    <row r="61" spans="1:7" x14ac:dyDescent="0.25">
      <c r="A61" s="209" t="s">
        <v>133</v>
      </c>
      <c r="B61" s="143" t="s">
        <v>234</v>
      </c>
      <c r="C61" s="78" t="s">
        <v>132</v>
      </c>
      <c r="D61" s="78" t="s">
        <v>78</v>
      </c>
      <c r="E61" s="78" t="s">
        <v>63</v>
      </c>
      <c r="F61" s="78" t="s">
        <v>60</v>
      </c>
      <c r="G61" s="210">
        <f>G62+G69+G80</f>
        <v>325926.5</v>
      </c>
    </row>
    <row r="62" spans="1:7" x14ac:dyDescent="0.25">
      <c r="A62" s="228" t="s">
        <v>134</v>
      </c>
      <c r="B62" s="104" t="s">
        <v>234</v>
      </c>
      <c r="C62" s="61" t="s">
        <v>132</v>
      </c>
      <c r="D62" s="61" t="s">
        <v>61</v>
      </c>
      <c r="E62" s="61" t="s">
        <v>63</v>
      </c>
      <c r="F62" s="61" t="s">
        <v>60</v>
      </c>
      <c r="G62" s="140">
        <f>G63</f>
        <v>59931.899999999994</v>
      </c>
    </row>
    <row r="63" spans="1:7" ht="30" x14ac:dyDescent="0.25">
      <c r="A63" s="229" t="s">
        <v>321</v>
      </c>
      <c r="B63" s="111" t="s">
        <v>234</v>
      </c>
      <c r="C63" s="71" t="s">
        <v>132</v>
      </c>
      <c r="D63" s="71" t="s">
        <v>61</v>
      </c>
      <c r="E63" s="71" t="s">
        <v>135</v>
      </c>
      <c r="F63" s="71" t="s">
        <v>60</v>
      </c>
      <c r="G63" s="215">
        <f>G65+G67</f>
        <v>59931.899999999994</v>
      </c>
    </row>
    <row r="64" spans="1:7" ht="27.75" customHeight="1" x14ac:dyDescent="0.25">
      <c r="A64" s="230" t="s">
        <v>326</v>
      </c>
      <c r="B64" s="111" t="s">
        <v>234</v>
      </c>
      <c r="C64" s="71" t="s">
        <v>132</v>
      </c>
      <c r="D64" s="71" t="s">
        <v>61</v>
      </c>
      <c r="E64" s="71" t="s">
        <v>324</v>
      </c>
      <c r="F64" s="71" t="s">
        <v>60</v>
      </c>
      <c r="G64" s="215">
        <f>G63</f>
        <v>59931.899999999994</v>
      </c>
    </row>
    <row r="65" spans="1:7" ht="43.5" x14ac:dyDescent="0.25">
      <c r="A65" s="231" t="s">
        <v>147</v>
      </c>
      <c r="B65" s="179" t="s">
        <v>234</v>
      </c>
      <c r="C65" s="96" t="s">
        <v>132</v>
      </c>
      <c r="D65" s="96" t="s">
        <v>61</v>
      </c>
      <c r="E65" s="96" t="s">
        <v>136</v>
      </c>
      <c r="F65" s="96" t="s">
        <v>60</v>
      </c>
      <c r="G65" s="139">
        <f>G66</f>
        <v>21307.3</v>
      </c>
    </row>
    <row r="66" spans="1:7" x14ac:dyDescent="0.25">
      <c r="A66" s="232" t="s">
        <v>142</v>
      </c>
      <c r="B66" s="104" t="s">
        <v>234</v>
      </c>
      <c r="C66" s="61" t="s">
        <v>132</v>
      </c>
      <c r="D66" s="61" t="s">
        <v>61</v>
      </c>
      <c r="E66" s="61" t="s">
        <v>136</v>
      </c>
      <c r="F66" s="61" t="s">
        <v>65</v>
      </c>
      <c r="G66" s="140">
        <v>21307.3</v>
      </c>
    </row>
    <row r="67" spans="1:7" x14ac:dyDescent="0.25">
      <c r="A67" s="233" t="s">
        <v>323</v>
      </c>
      <c r="B67" s="104" t="s">
        <v>234</v>
      </c>
      <c r="C67" s="61" t="s">
        <v>132</v>
      </c>
      <c r="D67" s="61" t="s">
        <v>61</v>
      </c>
      <c r="E67" s="61" t="s">
        <v>137</v>
      </c>
      <c r="F67" s="61" t="s">
        <v>60</v>
      </c>
      <c r="G67" s="140">
        <f>G68</f>
        <v>38624.6</v>
      </c>
    </row>
    <row r="68" spans="1:7" x14ac:dyDescent="0.25">
      <c r="A68" s="234" t="s">
        <v>142</v>
      </c>
      <c r="B68" s="104" t="s">
        <v>234</v>
      </c>
      <c r="C68" s="61" t="s">
        <v>132</v>
      </c>
      <c r="D68" s="61" t="s">
        <v>61</v>
      </c>
      <c r="E68" s="61" t="s">
        <v>137</v>
      </c>
      <c r="F68" s="61" t="s">
        <v>65</v>
      </c>
      <c r="G68" s="140">
        <f>1967.7+36656.9</f>
        <v>38624.6</v>
      </c>
    </row>
    <row r="69" spans="1:7" x14ac:dyDescent="0.25">
      <c r="A69" s="234" t="s">
        <v>138</v>
      </c>
      <c r="B69" s="104" t="s">
        <v>234</v>
      </c>
      <c r="C69" s="61" t="s">
        <v>132</v>
      </c>
      <c r="D69" s="61" t="s">
        <v>77</v>
      </c>
      <c r="E69" s="61" t="s">
        <v>63</v>
      </c>
      <c r="F69" s="61" t="s">
        <v>60</v>
      </c>
      <c r="G69" s="140">
        <f>G71+G74+G77</f>
        <v>257680.19999999998</v>
      </c>
    </row>
    <row r="70" spans="1:7" ht="30" x14ac:dyDescent="0.25">
      <c r="A70" s="229" t="s">
        <v>321</v>
      </c>
      <c r="B70" s="111" t="s">
        <v>234</v>
      </c>
      <c r="C70" s="71" t="s">
        <v>132</v>
      </c>
      <c r="D70" s="71" t="s">
        <v>77</v>
      </c>
      <c r="E70" s="71" t="s">
        <v>135</v>
      </c>
      <c r="F70" s="71" t="s">
        <v>60</v>
      </c>
      <c r="G70" s="215">
        <f>G69</f>
        <v>257680.19999999998</v>
      </c>
    </row>
    <row r="71" spans="1:7" x14ac:dyDescent="0.25">
      <c r="A71" s="235" t="s">
        <v>322</v>
      </c>
      <c r="B71" s="111" t="s">
        <v>234</v>
      </c>
      <c r="C71" s="71" t="s">
        <v>132</v>
      </c>
      <c r="D71" s="71" t="s">
        <v>139</v>
      </c>
      <c r="E71" s="71" t="s">
        <v>325</v>
      </c>
      <c r="F71" s="71" t="s">
        <v>60</v>
      </c>
      <c r="G71" s="215">
        <f>G72</f>
        <v>134401.19999999998</v>
      </c>
    </row>
    <row r="72" spans="1:7" x14ac:dyDescent="0.25">
      <c r="A72" s="231" t="s">
        <v>146</v>
      </c>
      <c r="B72" s="179" t="s">
        <v>234</v>
      </c>
      <c r="C72" s="96" t="s">
        <v>132</v>
      </c>
      <c r="D72" s="96" t="s">
        <v>139</v>
      </c>
      <c r="E72" s="96" t="s">
        <v>145</v>
      </c>
      <c r="F72" s="96" t="s">
        <v>60</v>
      </c>
      <c r="G72" s="139">
        <f>G73</f>
        <v>134401.19999999998</v>
      </c>
    </row>
    <row r="73" spans="1:7" x14ac:dyDescent="0.25">
      <c r="A73" s="234" t="s">
        <v>142</v>
      </c>
      <c r="B73" s="104" t="s">
        <v>234</v>
      </c>
      <c r="C73" s="61" t="s">
        <v>132</v>
      </c>
      <c r="D73" s="61" t="s">
        <v>139</v>
      </c>
      <c r="E73" s="61" t="s">
        <v>145</v>
      </c>
      <c r="F73" s="61" t="s">
        <v>65</v>
      </c>
      <c r="G73" s="140">
        <f>4669.6+127307.7+2423.9</f>
        <v>134401.19999999998</v>
      </c>
    </row>
    <row r="74" spans="1:7" ht="57.75" x14ac:dyDescent="0.25">
      <c r="A74" s="234" t="s">
        <v>140</v>
      </c>
      <c r="B74" s="104" t="s">
        <v>234</v>
      </c>
      <c r="C74" s="61" t="s">
        <v>132</v>
      </c>
      <c r="D74" s="61" t="s">
        <v>139</v>
      </c>
      <c r="E74" s="61" t="s">
        <v>144</v>
      </c>
      <c r="F74" s="61" t="s">
        <v>60</v>
      </c>
      <c r="G74" s="140">
        <f>G75</f>
        <v>119774.6</v>
      </c>
    </row>
    <row r="75" spans="1:7" ht="57.75" x14ac:dyDescent="0.25">
      <c r="A75" s="98" t="s">
        <v>143</v>
      </c>
      <c r="B75" s="104" t="s">
        <v>234</v>
      </c>
      <c r="C75" s="61" t="s">
        <v>132</v>
      </c>
      <c r="D75" s="61" t="s">
        <v>139</v>
      </c>
      <c r="E75" s="61" t="s">
        <v>141</v>
      </c>
      <c r="F75" s="61" t="s">
        <v>60</v>
      </c>
      <c r="G75" s="140">
        <f>G76</f>
        <v>119774.6</v>
      </c>
    </row>
    <row r="76" spans="1:7" x14ac:dyDescent="0.25">
      <c r="A76" s="98" t="s">
        <v>142</v>
      </c>
      <c r="B76" s="104" t="s">
        <v>234</v>
      </c>
      <c r="C76" s="61" t="s">
        <v>132</v>
      </c>
      <c r="D76" s="61" t="s">
        <v>139</v>
      </c>
      <c r="E76" s="61" t="s">
        <v>141</v>
      </c>
      <c r="F76" s="61" t="s">
        <v>65</v>
      </c>
      <c r="G76" s="140">
        <v>119774.6</v>
      </c>
    </row>
    <row r="77" spans="1:7" ht="45" x14ac:dyDescent="0.25">
      <c r="A77" s="236" t="s">
        <v>327</v>
      </c>
      <c r="B77" s="111" t="s">
        <v>234</v>
      </c>
      <c r="C77" s="71" t="s">
        <v>132</v>
      </c>
      <c r="D77" s="71" t="s">
        <v>139</v>
      </c>
      <c r="E77" s="71" t="s">
        <v>333</v>
      </c>
      <c r="F77" s="71" t="s">
        <v>60</v>
      </c>
      <c r="G77" s="215">
        <f>G79</f>
        <v>3504.4</v>
      </c>
    </row>
    <row r="78" spans="1:7" ht="29.25" x14ac:dyDescent="0.25">
      <c r="A78" s="237" t="s">
        <v>152</v>
      </c>
      <c r="B78" s="179" t="s">
        <v>234</v>
      </c>
      <c r="C78" s="96" t="s">
        <v>132</v>
      </c>
      <c r="D78" s="96" t="s">
        <v>139</v>
      </c>
      <c r="E78" s="96" t="s">
        <v>149</v>
      </c>
      <c r="F78" s="96" t="s">
        <v>60</v>
      </c>
      <c r="G78" s="139">
        <f>G79</f>
        <v>3504.4</v>
      </c>
    </row>
    <row r="79" spans="1:7" x14ac:dyDescent="0.25">
      <c r="A79" s="98" t="s">
        <v>142</v>
      </c>
      <c r="B79" s="104" t="s">
        <v>234</v>
      </c>
      <c r="C79" s="61" t="s">
        <v>132</v>
      </c>
      <c r="D79" s="61" t="s">
        <v>139</v>
      </c>
      <c r="E79" s="61" t="s">
        <v>149</v>
      </c>
      <c r="F79" s="61" t="s">
        <v>65</v>
      </c>
      <c r="G79" s="140">
        <v>3504.4</v>
      </c>
    </row>
    <row r="80" spans="1:7" x14ac:dyDescent="0.25">
      <c r="A80" s="238" t="s">
        <v>160</v>
      </c>
      <c r="B80" s="104" t="s">
        <v>234</v>
      </c>
      <c r="C80" s="61" t="s">
        <v>132</v>
      </c>
      <c r="D80" s="61" t="s">
        <v>158</v>
      </c>
      <c r="E80" s="61" t="s">
        <v>63</v>
      </c>
      <c r="F80" s="61" t="s">
        <v>60</v>
      </c>
      <c r="G80" s="140">
        <f>G81+G86+G89</f>
        <v>8314.4000000000015</v>
      </c>
    </row>
    <row r="81" spans="1:7" ht="45" x14ac:dyDescent="0.25">
      <c r="A81" s="239" t="s">
        <v>328</v>
      </c>
      <c r="B81" s="111" t="s">
        <v>234</v>
      </c>
      <c r="C81" s="71" t="s">
        <v>132</v>
      </c>
      <c r="D81" s="71" t="s">
        <v>158</v>
      </c>
      <c r="E81" s="71" t="s">
        <v>144</v>
      </c>
      <c r="F81" s="71" t="s">
        <v>60</v>
      </c>
      <c r="G81" s="215">
        <f>G82</f>
        <v>4014.1</v>
      </c>
    </row>
    <row r="82" spans="1:7" x14ac:dyDescent="0.25">
      <c r="A82" s="98" t="s">
        <v>162</v>
      </c>
      <c r="B82" s="104" t="s">
        <v>234</v>
      </c>
      <c r="C82" s="61" t="s">
        <v>132</v>
      </c>
      <c r="D82" s="61" t="s">
        <v>161</v>
      </c>
      <c r="E82" s="61" t="s">
        <v>159</v>
      </c>
      <c r="F82" s="61" t="s">
        <v>60</v>
      </c>
      <c r="G82" s="140">
        <f>G83+G84+G85</f>
        <v>4014.1</v>
      </c>
    </row>
    <row r="83" spans="1:7" ht="43.5" x14ac:dyDescent="0.25">
      <c r="A83" s="207" t="s">
        <v>94</v>
      </c>
      <c r="B83" s="104" t="s">
        <v>234</v>
      </c>
      <c r="C83" s="61" t="s">
        <v>132</v>
      </c>
      <c r="D83" s="61" t="s">
        <v>161</v>
      </c>
      <c r="E83" s="61" t="s">
        <v>159</v>
      </c>
      <c r="F83" s="61" t="s">
        <v>93</v>
      </c>
      <c r="G83" s="140">
        <v>3814.2</v>
      </c>
    </row>
    <row r="84" spans="1:7" x14ac:dyDescent="0.25">
      <c r="A84" s="207" t="s">
        <v>103</v>
      </c>
      <c r="B84" s="104" t="s">
        <v>234</v>
      </c>
      <c r="C84" s="61" t="s">
        <v>132</v>
      </c>
      <c r="D84" s="61" t="s">
        <v>161</v>
      </c>
      <c r="E84" s="61" t="s">
        <v>159</v>
      </c>
      <c r="F84" s="61" t="s">
        <v>91</v>
      </c>
      <c r="G84" s="140">
        <v>189.9</v>
      </c>
    </row>
    <row r="85" spans="1:7" x14ac:dyDescent="0.25">
      <c r="A85" s="207" t="s">
        <v>104</v>
      </c>
      <c r="B85" s="104" t="s">
        <v>234</v>
      </c>
      <c r="C85" s="61" t="s">
        <v>132</v>
      </c>
      <c r="D85" s="61" t="s">
        <v>161</v>
      </c>
      <c r="E85" s="61" t="s">
        <v>159</v>
      </c>
      <c r="F85" s="61" t="s">
        <v>97</v>
      </c>
      <c r="G85" s="140">
        <v>10</v>
      </c>
    </row>
    <row r="86" spans="1:7" ht="30" x14ac:dyDescent="0.25">
      <c r="A86" s="239" t="s">
        <v>329</v>
      </c>
      <c r="B86" s="111" t="s">
        <v>234</v>
      </c>
      <c r="C86" s="71" t="s">
        <v>132</v>
      </c>
      <c r="D86" s="71" t="s">
        <v>161</v>
      </c>
      <c r="E86" s="71" t="s">
        <v>163</v>
      </c>
      <c r="F86" s="71" t="s">
        <v>60</v>
      </c>
      <c r="G86" s="215">
        <f>G87+G88</f>
        <v>845</v>
      </c>
    </row>
    <row r="87" spans="1:7" ht="43.5" x14ac:dyDescent="0.25">
      <c r="A87" s="207" t="s">
        <v>94</v>
      </c>
      <c r="B87" s="104" t="s">
        <v>234</v>
      </c>
      <c r="C87" s="61" t="s">
        <v>132</v>
      </c>
      <c r="D87" s="61" t="s">
        <v>161</v>
      </c>
      <c r="E87" s="61" t="s">
        <v>163</v>
      </c>
      <c r="F87" s="61" t="s">
        <v>93</v>
      </c>
      <c r="G87" s="140">
        <v>14</v>
      </c>
    </row>
    <row r="88" spans="1:7" x14ac:dyDescent="0.25">
      <c r="A88" s="207" t="s">
        <v>103</v>
      </c>
      <c r="B88" s="104" t="s">
        <v>234</v>
      </c>
      <c r="C88" s="61" t="s">
        <v>132</v>
      </c>
      <c r="D88" s="61" t="s">
        <v>161</v>
      </c>
      <c r="E88" s="61" t="s">
        <v>163</v>
      </c>
      <c r="F88" s="61" t="s">
        <v>91</v>
      </c>
      <c r="G88" s="140">
        <v>831</v>
      </c>
    </row>
    <row r="89" spans="1:7" ht="30" customHeight="1" x14ac:dyDescent="0.25">
      <c r="A89" s="236" t="s">
        <v>330</v>
      </c>
      <c r="B89" s="111" t="s">
        <v>234</v>
      </c>
      <c r="C89" s="71" t="s">
        <v>132</v>
      </c>
      <c r="D89" s="71" t="s">
        <v>158</v>
      </c>
      <c r="E89" s="71" t="s">
        <v>243</v>
      </c>
      <c r="F89" s="71" t="s">
        <v>60</v>
      </c>
      <c r="G89" s="215">
        <f>G90+G94</f>
        <v>3455.3</v>
      </c>
    </row>
    <row r="90" spans="1:7" ht="29.25" x14ac:dyDescent="0.25">
      <c r="A90" s="237" t="s">
        <v>245</v>
      </c>
      <c r="B90" s="104" t="s">
        <v>234</v>
      </c>
      <c r="C90" s="61" t="s">
        <v>132</v>
      </c>
      <c r="D90" s="61" t="s">
        <v>158</v>
      </c>
      <c r="E90" s="61" t="s">
        <v>244</v>
      </c>
      <c r="F90" s="61" t="s">
        <v>60</v>
      </c>
      <c r="G90" s="140">
        <f>G91+G92+G93</f>
        <v>1370.1000000000001</v>
      </c>
    </row>
    <row r="91" spans="1:7" ht="43.5" x14ac:dyDescent="0.25">
      <c r="A91" s="207" t="s">
        <v>94</v>
      </c>
      <c r="B91" s="104" t="s">
        <v>234</v>
      </c>
      <c r="C91" s="61" t="s">
        <v>132</v>
      </c>
      <c r="D91" s="61" t="s">
        <v>158</v>
      </c>
      <c r="E91" s="61" t="s">
        <v>244</v>
      </c>
      <c r="F91" s="61" t="s">
        <v>93</v>
      </c>
      <c r="G91" s="140">
        <v>588.6</v>
      </c>
    </row>
    <row r="92" spans="1:7" x14ac:dyDescent="0.25">
      <c r="A92" s="207" t="s">
        <v>103</v>
      </c>
      <c r="B92" s="116" t="s">
        <v>234</v>
      </c>
      <c r="C92" s="61" t="s">
        <v>132</v>
      </c>
      <c r="D92" s="61" t="s">
        <v>158</v>
      </c>
      <c r="E92" s="61" t="s">
        <v>244</v>
      </c>
      <c r="F92" s="61" t="s">
        <v>91</v>
      </c>
      <c r="G92" s="140">
        <v>756.2</v>
      </c>
    </row>
    <row r="93" spans="1:7" x14ac:dyDescent="0.25">
      <c r="A93" s="207" t="s">
        <v>104</v>
      </c>
      <c r="B93" s="104" t="s">
        <v>234</v>
      </c>
      <c r="C93" s="61" t="s">
        <v>132</v>
      </c>
      <c r="D93" s="61" t="s">
        <v>158</v>
      </c>
      <c r="E93" s="61" t="s">
        <v>244</v>
      </c>
      <c r="F93" s="61" t="s">
        <v>97</v>
      </c>
      <c r="G93" s="140">
        <f>4.3+21</f>
        <v>25.3</v>
      </c>
    </row>
    <row r="94" spans="1:7" ht="29.25" x14ac:dyDescent="0.25">
      <c r="A94" s="207" t="s">
        <v>164</v>
      </c>
      <c r="B94" s="104" t="s">
        <v>234</v>
      </c>
      <c r="C94" s="61" t="s">
        <v>132</v>
      </c>
      <c r="D94" s="61" t="s">
        <v>158</v>
      </c>
      <c r="E94" s="61" t="s">
        <v>246</v>
      </c>
      <c r="F94" s="61" t="s">
        <v>60</v>
      </c>
      <c r="G94" s="140">
        <f>G95+G96</f>
        <v>2085.1999999999998</v>
      </c>
    </row>
    <row r="95" spans="1:7" ht="43.5" x14ac:dyDescent="0.25">
      <c r="A95" s="207" t="s">
        <v>94</v>
      </c>
      <c r="B95" s="104" t="s">
        <v>234</v>
      </c>
      <c r="C95" s="61" t="s">
        <v>132</v>
      </c>
      <c r="D95" s="61" t="s">
        <v>158</v>
      </c>
      <c r="E95" s="61" t="s">
        <v>246</v>
      </c>
      <c r="F95" s="61" t="s">
        <v>93</v>
      </c>
      <c r="G95" s="140">
        <f>43.6+1879.5</f>
        <v>1923.1</v>
      </c>
    </row>
    <row r="96" spans="1:7" x14ac:dyDescent="0.25">
      <c r="A96" s="207" t="s">
        <v>103</v>
      </c>
      <c r="B96" s="104" t="s">
        <v>234</v>
      </c>
      <c r="C96" s="61" t="s">
        <v>132</v>
      </c>
      <c r="D96" s="61" t="s">
        <v>158</v>
      </c>
      <c r="E96" s="61" t="s">
        <v>246</v>
      </c>
      <c r="F96" s="61" t="s">
        <v>91</v>
      </c>
      <c r="G96" s="140">
        <v>162.1</v>
      </c>
    </row>
    <row r="97" spans="1:7" x14ac:dyDescent="0.25">
      <c r="A97" s="209" t="s">
        <v>179</v>
      </c>
      <c r="B97" s="143" t="s">
        <v>234</v>
      </c>
      <c r="C97" s="78" t="s">
        <v>181</v>
      </c>
      <c r="D97" s="78" t="s">
        <v>59</v>
      </c>
      <c r="E97" s="78" t="s">
        <v>63</v>
      </c>
      <c r="F97" s="78" t="s">
        <v>60</v>
      </c>
      <c r="G97" s="240">
        <f>G98+G100</f>
        <v>6943.5</v>
      </c>
    </row>
    <row r="98" spans="1:7" x14ac:dyDescent="0.25">
      <c r="A98" s="238" t="s">
        <v>185</v>
      </c>
      <c r="B98" s="104" t="s">
        <v>234</v>
      </c>
      <c r="C98" s="79" t="s">
        <v>181</v>
      </c>
      <c r="D98" s="79" t="s">
        <v>79</v>
      </c>
      <c r="E98" s="79" t="s">
        <v>183</v>
      </c>
      <c r="F98" s="79" t="s">
        <v>60</v>
      </c>
      <c r="G98" s="241">
        <f>G99</f>
        <v>2996.3</v>
      </c>
    </row>
    <row r="99" spans="1:7" ht="29.25" x14ac:dyDescent="0.25">
      <c r="A99" s="205" t="s">
        <v>67</v>
      </c>
      <c r="B99" s="104" t="s">
        <v>234</v>
      </c>
      <c r="C99" s="79" t="s">
        <v>181</v>
      </c>
      <c r="D99" s="79" t="s">
        <v>184</v>
      </c>
      <c r="E99" s="79" t="s">
        <v>183</v>
      </c>
      <c r="F99" s="79" t="s">
        <v>65</v>
      </c>
      <c r="G99" s="241">
        <v>2996.3</v>
      </c>
    </row>
    <row r="100" spans="1:7" x14ac:dyDescent="0.25">
      <c r="A100" s="219" t="s">
        <v>182</v>
      </c>
      <c r="B100" s="104" t="s">
        <v>234</v>
      </c>
      <c r="C100" s="62" t="s">
        <v>181</v>
      </c>
      <c r="D100" s="62" t="s">
        <v>106</v>
      </c>
      <c r="E100" s="61" t="s">
        <v>63</v>
      </c>
      <c r="F100" s="62" t="s">
        <v>60</v>
      </c>
      <c r="G100" s="241">
        <f>G101</f>
        <v>3947.2</v>
      </c>
    </row>
    <row r="101" spans="1:7" ht="30" x14ac:dyDescent="0.25">
      <c r="A101" s="211" t="s">
        <v>321</v>
      </c>
      <c r="B101" s="111" t="s">
        <v>234</v>
      </c>
      <c r="C101" s="64" t="s">
        <v>181</v>
      </c>
      <c r="D101" s="64" t="s">
        <v>106</v>
      </c>
      <c r="E101" s="71" t="s">
        <v>135</v>
      </c>
      <c r="F101" s="64" t="s">
        <v>60</v>
      </c>
      <c r="G101" s="242">
        <f>G102</f>
        <v>3947.2</v>
      </c>
    </row>
    <row r="102" spans="1:7" ht="29.25" x14ac:dyDescent="0.25">
      <c r="A102" s="256" t="s">
        <v>363</v>
      </c>
      <c r="B102" s="104" t="s">
        <v>234</v>
      </c>
      <c r="C102" s="62" t="s">
        <v>181</v>
      </c>
      <c r="D102" s="62" t="s">
        <v>106</v>
      </c>
      <c r="E102" s="62" t="s">
        <v>251</v>
      </c>
      <c r="F102" s="62" t="s">
        <v>60</v>
      </c>
      <c r="G102" s="243">
        <f>G103</f>
        <v>3947.2</v>
      </c>
    </row>
    <row r="103" spans="1:7" x14ac:dyDescent="0.25">
      <c r="A103" s="296" t="s">
        <v>253</v>
      </c>
      <c r="B103" s="104" t="s">
        <v>234</v>
      </c>
      <c r="C103" s="62" t="s">
        <v>181</v>
      </c>
      <c r="D103" s="62" t="s">
        <v>106</v>
      </c>
      <c r="E103" s="62" t="s">
        <v>251</v>
      </c>
      <c r="F103" s="62" t="s">
        <v>252</v>
      </c>
      <c r="G103" s="243">
        <v>3947.2</v>
      </c>
    </row>
    <row r="104" spans="1:7" x14ac:dyDescent="0.25">
      <c r="A104" s="101" t="s">
        <v>227</v>
      </c>
      <c r="B104" s="99" t="s">
        <v>228</v>
      </c>
      <c r="C104" s="97" t="s">
        <v>78</v>
      </c>
      <c r="D104" s="97" t="s">
        <v>78</v>
      </c>
      <c r="E104" s="99" t="s">
        <v>99</v>
      </c>
      <c r="F104" s="97" t="s">
        <v>60</v>
      </c>
      <c r="G104" s="224">
        <f>G105+G144+G149+G158+G162</f>
        <v>28304.969999999998</v>
      </c>
    </row>
    <row r="105" spans="1:7" x14ac:dyDescent="0.25">
      <c r="A105" s="137" t="s">
        <v>222</v>
      </c>
      <c r="B105" s="118" t="s">
        <v>228</v>
      </c>
      <c r="C105" s="78" t="s">
        <v>61</v>
      </c>
      <c r="D105" s="78" t="s">
        <v>78</v>
      </c>
      <c r="E105" s="78" t="s">
        <v>99</v>
      </c>
      <c r="F105" s="78" t="s">
        <v>60</v>
      </c>
      <c r="G105" s="204">
        <f>G106+G112+G117+G115</f>
        <v>14217.47</v>
      </c>
    </row>
    <row r="106" spans="1:7" ht="29.25" x14ac:dyDescent="0.25">
      <c r="A106" s="205" t="s">
        <v>105</v>
      </c>
      <c r="B106" s="100">
        <v>103</v>
      </c>
      <c r="C106" s="61" t="s">
        <v>61</v>
      </c>
      <c r="D106" s="61" t="s">
        <v>106</v>
      </c>
      <c r="E106" s="61" t="s">
        <v>171</v>
      </c>
      <c r="F106" s="61" t="s">
        <v>60</v>
      </c>
      <c r="G106" s="140">
        <f>G107</f>
        <v>8182.2</v>
      </c>
    </row>
    <row r="107" spans="1:7" x14ac:dyDescent="0.25">
      <c r="A107" s="205" t="s">
        <v>82</v>
      </c>
      <c r="B107" s="100">
        <v>103</v>
      </c>
      <c r="C107" s="61" t="s">
        <v>61</v>
      </c>
      <c r="D107" s="61" t="s">
        <v>106</v>
      </c>
      <c r="E107" s="61" t="s">
        <v>81</v>
      </c>
      <c r="F107" s="61" t="s">
        <v>60</v>
      </c>
      <c r="G107" s="140">
        <f>G108</f>
        <v>8182.2</v>
      </c>
    </row>
    <row r="108" spans="1:7" x14ac:dyDescent="0.25">
      <c r="A108" s="206" t="s">
        <v>102</v>
      </c>
      <c r="B108" s="100">
        <v>103</v>
      </c>
      <c r="C108" s="61" t="s">
        <v>61</v>
      </c>
      <c r="D108" s="61" t="s">
        <v>106</v>
      </c>
      <c r="E108" s="65" t="s">
        <v>96</v>
      </c>
      <c r="F108" s="61" t="s">
        <v>60</v>
      </c>
      <c r="G108" s="140">
        <f>G109+G110+G111</f>
        <v>8182.2</v>
      </c>
    </row>
    <row r="109" spans="1:7" ht="43.5" x14ac:dyDescent="0.25">
      <c r="A109" s="207" t="s">
        <v>94</v>
      </c>
      <c r="B109" s="100">
        <v>103</v>
      </c>
      <c r="C109" s="61" t="s">
        <v>61</v>
      </c>
      <c r="D109" s="61" t="s">
        <v>106</v>
      </c>
      <c r="E109" s="65" t="s">
        <v>96</v>
      </c>
      <c r="F109" s="61" t="s">
        <v>93</v>
      </c>
      <c r="G109" s="140">
        <f>-335.8+4693.5</f>
        <v>4357.7</v>
      </c>
    </row>
    <row r="110" spans="1:7" x14ac:dyDescent="0.25">
      <c r="A110" s="207" t="s">
        <v>103</v>
      </c>
      <c r="B110" s="100">
        <v>103</v>
      </c>
      <c r="C110" s="61" t="s">
        <v>61</v>
      </c>
      <c r="D110" s="61" t="s">
        <v>106</v>
      </c>
      <c r="E110" s="65" t="s">
        <v>96</v>
      </c>
      <c r="F110" s="61" t="s">
        <v>91</v>
      </c>
      <c r="G110" s="140">
        <f>-122+3896.5</f>
        <v>3774.5</v>
      </c>
    </row>
    <row r="111" spans="1:7" x14ac:dyDescent="0.25">
      <c r="A111" s="207" t="s">
        <v>104</v>
      </c>
      <c r="B111" s="100">
        <v>103</v>
      </c>
      <c r="C111" s="61" t="s">
        <v>61</v>
      </c>
      <c r="D111" s="61" t="s">
        <v>106</v>
      </c>
      <c r="E111" s="65" t="s">
        <v>96</v>
      </c>
      <c r="F111" s="61" t="s">
        <v>97</v>
      </c>
      <c r="G111" s="140">
        <v>50</v>
      </c>
    </row>
    <row r="112" spans="1:7" x14ac:dyDescent="0.25">
      <c r="A112" s="219" t="s">
        <v>87</v>
      </c>
      <c r="B112" s="100">
        <v>103</v>
      </c>
      <c r="C112" s="61" t="s">
        <v>61</v>
      </c>
      <c r="D112" s="61" t="s">
        <v>86</v>
      </c>
      <c r="E112" s="61" t="s">
        <v>63</v>
      </c>
      <c r="F112" s="61" t="s">
        <v>60</v>
      </c>
      <c r="G112" s="140">
        <f>G113</f>
        <v>13.2</v>
      </c>
    </row>
    <row r="113" spans="1:7" ht="29.25" x14ac:dyDescent="0.25">
      <c r="A113" s="98" t="s">
        <v>88</v>
      </c>
      <c r="B113" s="100">
        <v>103</v>
      </c>
      <c r="C113" s="61" t="s">
        <v>61</v>
      </c>
      <c r="D113" s="61" t="s">
        <v>86</v>
      </c>
      <c r="E113" s="65" t="s">
        <v>89</v>
      </c>
      <c r="F113" s="61" t="s">
        <v>60</v>
      </c>
      <c r="G113" s="140">
        <f>G114</f>
        <v>13.2</v>
      </c>
    </row>
    <row r="114" spans="1:7" x14ac:dyDescent="0.25">
      <c r="A114" s="207" t="s">
        <v>90</v>
      </c>
      <c r="B114" s="100">
        <v>103</v>
      </c>
      <c r="C114" s="61" t="s">
        <v>61</v>
      </c>
      <c r="D114" s="61" t="s">
        <v>86</v>
      </c>
      <c r="E114" s="65" t="s">
        <v>89</v>
      </c>
      <c r="F114" s="61" t="s">
        <v>91</v>
      </c>
      <c r="G114" s="140">
        <v>13.2</v>
      </c>
    </row>
    <row r="115" spans="1:7" x14ac:dyDescent="0.25">
      <c r="A115" s="207" t="s">
        <v>166</v>
      </c>
      <c r="B115" s="100">
        <v>103</v>
      </c>
      <c r="C115" s="61" t="s">
        <v>61</v>
      </c>
      <c r="D115" s="61" t="s">
        <v>180</v>
      </c>
      <c r="E115" s="61" t="s">
        <v>259</v>
      </c>
      <c r="F115" s="61" t="s">
        <v>60</v>
      </c>
      <c r="G115" s="140">
        <v>3838.6</v>
      </c>
    </row>
    <row r="116" spans="1:7" x14ac:dyDescent="0.25">
      <c r="A116" s="207" t="s">
        <v>104</v>
      </c>
      <c r="B116" s="100">
        <v>103</v>
      </c>
      <c r="C116" s="61" t="s">
        <v>61</v>
      </c>
      <c r="D116" s="61" t="s">
        <v>180</v>
      </c>
      <c r="E116" s="61" t="s">
        <v>259</v>
      </c>
      <c r="F116" s="61" t="s">
        <v>97</v>
      </c>
      <c r="G116" s="140">
        <v>3838.6</v>
      </c>
    </row>
    <row r="117" spans="1:7" x14ac:dyDescent="0.25">
      <c r="A117" s="205" t="s">
        <v>111</v>
      </c>
      <c r="B117" s="100">
        <v>103</v>
      </c>
      <c r="C117" s="61" t="s">
        <v>61</v>
      </c>
      <c r="D117" s="61" t="s">
        <v>110</v>
      </c>
      <c r="E117" s="61" t="s">
        <v>171</v>
      </c>
      <c r="F117" s="61" t="s">
        <v>60</v>
      </c>
      <c r="G117" s="140">
        <f>G123+G128+G131+G133+G135+G137+G140+G118</f>
        <v>2183.4699999999998</v>
      </c>
    </row>
    <row r="118" spans="1:7" ht="30" x14ac:dyDescent="0.25">
      <c r="A118" s="244" t="s">
        <v>272</v>
      </c>
      <c r="B118" s="130">
        <v>103</v>
      </c>
      <c r="C118" s="71" t="s">
        <v>61</v>
      </c>
      <c r="D118" s="71" t="s">
        <v>110</v>
      </c>
      <c r="E118" s="82" t="s">
        <v>276</v>
      </c>
      <c r="F118" s="71" t="s">
        <v>60</v>
      </c>
      <c r="G118" s="215">
        <f>G119</f>
        <v>477.1</v>
      </c>
    </row>
    <row r="119" spans="1:7" x14ac:dyDescent="0.25">
      <c r="A119" s="244" t="s">
        <v>273</v>
      </c>
      <c r="B119" s="130">
        <v>103</v>
      </c>
      <c r="C119" s="71" t="s">
        <v>61</v>
      </c>
      <c r="D119" s="71" t="s">
        <v>110</v>
      </c>
      <c r="E119" s="82" t="s">
        <v>277</v>
      </c>
      <c r="F119" s="71" t="s">
        <v>60</v>
      </c>
      <c r="G119" s="215">
        <f>G120</f>
        <v>477.1</v>
      </c>
    </row>
    <row r="120" spans="1:7" ht="29.25" x14ac:dyDescent="0.25">
      <c r="A120" s="245" t="s">
        <v>274</v>
      </c>
      <c r="B120" s="100">
        <v>103</v>
      </c>
      <c r="C120" s="61" t="s">
        <v>61</v>
      </c>
      <c r="D120" s="61" t="s">
        <v>110</v>
      </c>
      <c r="E120" s="84" t="s">
        <v>278</v>
      </c>
      <c r="F120" s="61" t="s">
        <v>60</v>
      </c>
      <c r="G120" s="140">
        <f>G121</f>
        <v>477.1</v>
      </c>
    </row>
    <row r="121" spans="1:7" x14ac:dyDescent="0.25">
      <c r="A121" s="245" t="s">
        <v>275</v>
      </c>
      <c r="B121" s="100">
        <v>103</v>
      </c>
      <c r="C121" s="61" t="s">
        <v>61</v>
      </c>
      <c r="D121" s="61" t="s">
        <v>110</v>
      </c>
      <c r="E121" s="84" t="s">
        <v>279</v>
      </c>
      <c r="F121" s="61" t="s">
        <v>60</v>
      </c>
      <c r="G121" s="140">
        <f>G122</f>
        <v>477.1</v>
      </c>
    </row>
    <row r="122" spans="1:7" ht="43.5" x14ac:dyDescent="0.25">
      <c r="A122" s="207" t="s">
        <v>94</v>
      </c>
      <c r="B122" s="100">
        <v>103</v>
      </c>
      <c r="C122" s="61" t="s">
        <v>61</v>
      </c>
      <c r="D122" s="61" t="s">
        <v>110</v>
      </c>
      <c r="E122" s="84" t="s">
        <v>279</v>
      </c>
      <c r="F122" s="61" t="s">
        <v>93</v>
      </c>
      <c r="G122" s="140">
        <v>477.1</v>
      </c>
    </row>
    <row r="123" spans="1:7" x14ac:dyDescent="0.25">
      <c r="A123" s="218" t="s">
        <v>116</v>
      </c>
      <c r="B123" s="130">
        <v>103</v>
      </c>
      <c r="C123" s="71" t="s">
        <v>61</v>
      </c>
      <c r="D123" s="71" t="s">
        <v>110</v>
      </c>
      <c r="E123" s="164" t="s">
        <v>260</v>
      </c>
      <c r="F123" s="71" t="s">
        <v>60</v>
      </c>
      <c r="G123" s="215">
        <f>G124</f>
        <v>50.7</v>
      </c>
    </row>
    <row r="124" spans="1:7" x14ac:dyDescent="0.25">
      <c r="A124" s="218" t="s">
        <v>118</v>
      </c>
      <c r="B124" s="130">
        <v>103</v>
      </c>
      <c r="C124" s="71" t="s">
        <v>61</v>
      </c>
      <c r="D124" s="71" t="s">
        <v>110</v>
      </c>
      <c r="E124" s="164" t="s">
        <v>261</v>
      </c>
      <c r="F124" s="71" t="s">
        <v>60</v>
      </c>
      <c r="G124" s="215">
        <f>G127</f>
        <v>50.7</v>
      </c>
    </row>
    <row r="125" spans="1:7" x14ac:dyDescent="0.25">
      <c r="A125" s="98" t="s">
        <v>119</v>
      </c>
      <c r="B125" s="100">
        <v>103</v>
      </c>
      <c r="C125" s="61" t="s">
        <v>61</v>
      </c>
      <c r="D125" s="61" t="s">
        <v>110</v>
      </c>
      <c r="E125" s="65" t="s">
        <v>262</v>
      </c>
      <c r="F125" s="61" t="s">
        <v>60</v>
      </c>
      <c r="G125" s="140">
        <f>G126</f>
        <v>50.7</v>
      </c>
    </row>
    <row r="126" spans="1:7" ht="29.25" x14ac:dyDescent="0.25">
      <c r="A126" s="98" t="s">
        <v>120</v>
      </c>
      <c r="B126" s="100">
        <v>103</v>
      </c>
      <c r="C126" s="61" t="s">
        <v>61</v>
      </c>
      <c r="D126" s="61" t="s">
        <v>110</v>
      </c>
      <c r="E126" s="65" t="s">
        <v>263</v>
      </c>
      <c r="F126" s="61" t="s">
        <v>60</v>
      </c>
      <c r="G126" s="140">
        <f>G127</f>
        <v>50.7</v>
      </c>
    </row>
    <row r="127" spans="1:7" x14ac:dyDescent="0.25">
      <c r="A127" s="207" t="s">
        <v>103</v>
      </c>
      <c r="B127" s="100">
        <v>103</v>
      </c>
      <c r="C127" s="61" t="s">
        <v>61</v>
      </c>
      <c r="D127" s="61" t="s">
        <v>110</v>
      </c>
      <c r="E127" s="65" t="s">
        <v>263</v>
      </c>
      <c r="F127" s="61" t="s">
        <v>91</v>
      </c>
      <c r="G127" s="140">
        <v>50.7</v>
      </c>
    </row>
    <row r="128" spans="1:7" x14ac:dyDescent="0.25">
      <c r="A128" s="205" t="s">
        <v>82</v>
      </c>
      <c r="B128" s="100">
        <v>103</v>
      </c>
      <c r="C128" s="61" t="s">
        <v>61</v>
      </c>
      <c r="D128" s="61" t="s">
        <v>110</v>
      </c>
      <c r="E128" s="61" t="s">
        <v>101</v>
      </c>
      <c r="F128" s="61" t="s">
        <v>60</v>
      </c>
      <c r="G128" s="140">
        <f>G129</f>
        <v>13.8</v>
      </c>
    </row>
    <row r="129" spans="1:7" x14ac:dyDescent="0.25">
      <c r="A129" s="98" t="s">
        <v>113</v>
      </c>
      <c r="B129" s="100">
        <v>103</v>
      </c>
      <c r="C129" s="61" t="s">
        <v>61</v>
      </c>
      <c r="D129" s="61" t="s">
        <v>110</v>
      </c>
      <c r="E129" s="61" t="s">
        <v>264</v>
      </c>
      <c r="F129" s="61" t="s">
        <v>60</v>
      </c>
      <c r="G129" s="140">
        <f>G130</f>
        <v>13.8</v>
      </c>
    </row>
    <row r="130" spans="1:7" x14ac:dyDescent="0.25">
      <c r="A130" s="207" t="s">
        <v>104</v>
      </c>
      <c r="B130" s="100">
        <v>103</v>
      </c>
      <c r="C130" s="61" t="s">
        <v>61</v>
      </c>
      <c r="D130" s="61" t="s">
        <v>110</v>
      </c>
      <c r="E130" s="61" t="s">
        <v>264</v>
      </c>
      <c r="F130" s="61" t="s">
        <v>97</v>
      </c>
      <c r="G130" s="140">
        <v>13.8</v>
      </c>
    </row>
    <row r="131" spans="1:7" ht="29.25" x14ac:dyDescent="0.25">
      <c r="A131" s="98" t="s">
        <v>126</v>
      </c>
      <c r="B131" s="100">
        <v>103</v>
      </c>
      <c r="C131" s="61" t="s">
        <v>61</v>
      </c>
      <c r="D131" s="61" t="s">
        <v>110</v>
      </c>
      <c r="E131" s="65" t="s">
        <v>265</v>
      </c>
      <c r="F131" s="61" t="s">
        <v>60</v>
      </c>
      <c r="G131" s="140">
        <f>G132</f>
        <v>273.60000000000002</v>
      </c>
    </row>
    <row r="132" spans="1:7" ht="43.5" x14ac:dyDescent="0.25">
      <c r="A132" s="207" t="s">
        <v>94</v>
      </c>
      <c r="B132" s="100">
        <v>103</v>
      </c>
      <c r="C132" s="61" t="s">
        <v>61</v>
      </c>
      <c r="D132" s="61" t="s">
        <v>110</v>
      </c>
      <c r="E132" s="65" t="s">
        <v>265</v>
      </c>
      <c r="F132" s="61" t="s">
        <v>93</v>
      </c>
      <c r="G132" s="140">
        <v>273.60000000000002</v>
      </c>
    </row>
    <row r="133" spans="1:7" ht="29.25" x14ac:dyDescent="0.25">
      <c r="A133" s="246" t="s">
        <v>127</v>
      </c>
      <c r="B133" s="100">
        <v>103</v>
      </c>
      <c r="C133" s="61" t="s">
        <v>61</v>
      </c>
      <c r="D133" s="61" t="s">
        <v>110</v>
      </c>
      <c r="E133" s="81" t="s">
        <v>266</v>
      </c>
      <c r="F133" s="61" t="s">
        <v>60</v>
      </c>
      <c r="G133" s="140">
        <f>G134</f>
        <v>245</v>
      </c>
    </row>
    <row r="134" spans="1:7" ht="43.5" x14ac:dyDescent="0.25">
      <c r="A134" s="246" t="s">
        <v>94</v>
      </c>
      <c r="B134" s="100">
        <v>103</v>
      </c>
      <c r="C134" s="61" t="s">
        <v>61</v>
      </c>
      <c r="D134" s="61" t="s">
        <v>110</v>
      </c>
      <c r="E134" s="81" t="s">
        <v>266</v>
      </c>
      <c r="F134" s="61" t="s">
        <v>93</v>
      </c>
      <c r="G134" s="140">
        <v>245</v>
      </c>
    </row>
    <row r="135" spans="1:7" ht="29.25" x14ac:dyDescent="0.25">
      <c r="A135" s="246" t="s">
        <v>128</v>
      </c>
      <c r="B135" s="100">
        <v>103</v>
      </c>
      <c r="C135" s="61" t="s">
        <v>61</v>
      </c>
      <c r="D135" s="61" t="s">
        <v>110</v>
      </c>
      <c r="E135" s="81" t="s">
        <v>267</v>
      </c>
      <c r="F135" s="61" t="s">
        <v>60</v>
      </c>
      <c r="G135" s="140">
        <f>G136</f>
        <v>0.37</v>
      </c>
    </row>
    <row r="136" spans="1:7" ht="43.5" x14ac:dyDescent="0.25">
      <c r="A136" s="207" t="s">
        <v>94</v>
      </c>
      <c r="B136" s="100">
        <v>103</v>
      </c>
      <c r="C136" s="61" t="s">
        <v>61</v>
      </c>
      <c r="D136" s="61" t="s">
        <v>110</v>
      </c>
      <c r="E136" s="81" t="s">
        <v>267</v>
      </c>
      <c r="F136" s="61" t="s">
        <v>93</v>
      </c>
      <c r="G136" s="140">
        <v>0.37</v>
      </c>
    </row>
    <row r="137" spans="1:7" x14ac:dyDescent="0.25">
      <c r="A137" s="207" t="s">
        <v>125</v>
      </c>
      <c r="B137" s="100">
        <v>103</v>
      </c>
      <c r="C137" s="61" t="s">
        <v>61</v>
      </c>
      <c r="D137" s="61" t="s">
        <v>110</v>
      </c>
      <c r="E137" s="61" t="s">
        <v>268</v>
      </c>
      <c r="F137" s="61" t="s">
        <v>60</v>
      </c>
      <c r="G137" s="208">
        <f>G138+G139</f>
        <v>457.8</v>
      </c>
    </row>
    <row r="138" spans="1:7" ht="43.5" x14ac:dyDescent="0.25">
      <c r="A138" s="207" t="s">
        <v>94</v>
      </c>
      <c r="B138" s="100">
        <v>103</v>
      </c>
      <c r="C138" s="61" t="s">
        <v>61</v>
      </c>
      <c r="D138" s="61" t="s">
        <v>110</v>
      </c>
      <c r="E138" s="61" t="s">
        <v>268</v>
      </c>
      <c r="F138" s="61" t="s">
        <v>93</v>
      </c>
      <c r="G138" s="208">
        <v>335.8</v>
      </c>
    </row>
    <row r="139" spans="1:7" x14ac:dyDescent="0.25">
      <c r="A139" s="207" t="s">
        <v>103</v>
      </c>
      <c r="B139" s="100">
        <v>103</v>
      </c>
      <c r="C139" s="61" t="s">
        <v>61</v>
      </c>
      <c r="D139" s="61" t="s">
        <v>110</v>
      </c>
      <c r="E139" s="61" t="s">
        <v>268</v>
      </c>
      <c r="F139" s="61" t="s">
        <v>91</v>
      </c>
      <c r="G139" s="208">
        <v>122</v>
      </c>
    </row>
    <row r="140" spans="1:7" x14ac:dyDescent="0.25">
      <c r="A140" s="206" t="s">
        <v>178</v>
      </c>
      <c r="B140" s="100">
        <v>103</v>
      </c>
      <c r="C140" s="61" t="s">
        <v>61</v>
      </c>
      <c r="D140" s="61" t="s">
        <v>110</v>
      </c>
      <c r="E140" s="61" t="s">
        <v>269</v>
      </c>
      <c r="F140" s="61" t="s">
        <v>60</v>
      </c>
      <c r="G140" s="208">
        <f>G141+G142+G143</f>
        <v>665.09999999999991</v>
      </c>
    </row>
    <row r="141" spans="1:7" ht="43.5" x14ac:dyDescent="0.25">
      <c r="A141" s="207" t="s">
        <v>94</v>
      </c>
      <c r="B141" s="100">
        <v>103</v>
      </c>
      <c r="C141" s="61" t="s">
        <v>61</v>
      </c>
      <c r="D141" s="61" t="s">
        <v>110</v>
      </c>
      <c r="E141" s="61" t="s">
        <v>269</v>
      </c>
      <c r="F141" s="61" t="s">
        <v>93</v>
      </c>
      <c r="G141" s="208">
        <v>544.4</v>
      </c>
    </row>
    <row r="142" spans="1:7" x14ac:dyDescent="0.25">
      <c r="A142" s="207" t="s">
        <v>103</v>
      </c>
      <c r="B142" s="100">
        <v>103</v>
      </c>
      <c r="C142" s="61" t="s">
        <v>61</v>
      </c>
      <c r="D142" s="61" t="s">
        <v>110</v>
      </c>
      <c r="E142" s="61" t="s">
        <v>269</v>
      </c>
      <c r="F142" s="61" t="s">
        <v>91</v>
      </c>
      <c r="G142" s="208">
        <v>75.400000000000006</v>
      </c>
    </row>
    <row r="143" spans="1:7" x14ac:dyDescent="0.25">
      <c r="A143" s="228" t="s">
        <v>177</v>
      </c>
      <c r="B143" s="100">
        <v>103</v>
      </c>
      <c r="C143" s="61" t="s">
        <v>61</v>
      </c>
      <c r="D143" s="61" t="s">
        <v>110</v>
      </c>
      <c r="E143" s="61" t="s">
        <v>269</v>
      </c>
      <c r="F143" s="61" t="s">
        <v>84</v>
      </c>
      <c r="G143" s="208">
        <v>45.3</v>
      </c>
    </row>
    <row r="144" spans="1:7" x14ac:dyDescent="0.25">
      <c r="A144" s="209" t="s">
        <v>223</v>
      </c>
      <c r="B144" s="130">
        <v>103</v>
      </c>
      <c r="C144" s="78" t="s">
        <v>77</v>
      </c>
      <c r="D144" s="78" t="s">
        <v>78</v>
      </c>
      <c r="E144" s="78" t="s">
        <v>63</v>
      </c>
      <c r="F144" s="78" t="s">
        <v>60</v>
      </c>
      <c r="G144" s="204">
        <f>G145</f>
        <v>1250</v>
      </c>
    </row>
    <row r="145" spans="1:7" x14ac:dyDescent="0.25">
      <c r="A145" s="228" t="s">
        <v>80</v>
      </c>
      <c r="B145" s="100">
        <v>103</v>
      </c>
      <c r="C145" s="61" t="s">
        <v>77</v>
      </c>
      <c r="D145" s="61" t="s">
        <v>79</v>
      </c>
      <c r="E145" s="61" t="s">
        <v>63</v>
      </c>
      <c r="F145" s="61" t="s">
        <v>60</v>
      </c>
      <c r="G145" s="140">
        <f>G146</f>
        <v>1250</v>
      </c>
    </row>
    <row r="146" spans="1:7" x14ac:dyDescent="0.25">
      <c r="A146" s="228" t="s">
        <v>82</v>
      </c>
      <c r="B146" s="100">
        <v>103</v>
      </c>
      <c r="C146" s="61" t="s">
        <v>77</v>
      </c>
      <c r="D146" s="61" t="s">
        <v>79</v>
      </c>
      <c r="E146" s="61" t="s">
        <v>81</v>
      </c>
      <c r="F146" s="61" t="s">
        <v>60</v>
      </c>
      <c r="G146" s="140">
        <f>G147</f>
        <v>1250</v>
      </c>
    </row>
    <row r="147" spans="1:7" x14ac:dyDescent="0.25">
      <c r="A147" s="247" t="s">
        <v>85</v>
      </c>
      <c r="B147" s="100">
        <v>103</v>
      </c>
      <c r="C147" s="61" t="s">
        <v>77</v>
      </c>
      <c r="D147" s="61" t="s">
        <v>79</v>
      </c>
      <c r="E147" s="61" t="s">
        <v>83</v>
      </c>
      <c r="F147" s="61" t="s">
        <v>60</v>
      </c>
      <c r="G147" s="140">
        <f>G148</f>
        <v>1250</v>
      </c>
    </row>
    <row r="148" spans="1:7" x14ac:dyDescent="0.25">
      <c r="A148" s="228" t="s">
        <v>177</v>
      </c>
      <c r="B148" s="100">
        <v>103</v>
      </c>
      <c r="C148" s="61" t="s">
        <v>77</v>
      </c>
      <c r="D148" s="61" t="s">
        <v>79</v>
      </c>
      <c r="E148" s="61" t="s">
        <v>83</v>
      </c>
      <c r="F148" s="61" t="s">
        <v>84</v>
      </c>
      <c r="G148" s="140">
        <v>1250</v>
      </c>
    </row>
    <row r="149" spans="1:7" x14ac:dyDescent="0.25">
      <c r="A149" s="209" t="s">
        <v>167</v>
      </c>
      <c r="B149" s="130">
        <v>103</v>
      </c>
      <c r="C149" s="78" t="s">
        <v>106</v>
      </c>
      <c r="D149" s="78" t="s">
        <v>78</v>
      </c>
      <c r="E149" s="78" t="s">
        <v>63</v>
      </c>
      <c r="F149" s="78" t="s">
        <v>60</v>
      </c>
      <c r="G149" s="210">
        <f>G155+G150</f>
        <v>11524.4</v>
      </c>
    </row>
    <row r="150" spans="1:7" x14ac:dyDescent="0.25">
      <c r="A150" s="248" t="s">
        <v>215</v>
      </c>
      <c r="B150" s="100">
        <v>103</v>
      </c>
      <c r="C150" s="79" t="s">
        <v>106</v>
      </c>
      <c r="D150" s="79" t="s">
        <v>86</v>
      </c>
      <c r="E150" s="79" t="s">
        <v>63</v>
      </c>
      <c r="F150" s="79" t="s">
        <v>60</v>
      </c>
      <c r="G150" s="208">
        <f>G151</f>
        <v>692</v>
      </c>
    </row>
    <row r="151" spans="1:7" ht="30" x14ac:dyDescent="0.25">
      <c r="A151" s="249" t="s">
        <v>216</v>
      </c>
      <c r="B151" s="130">
        <v>103</v>
      </c>
      <c r="C151" s="78" t="s">
        <v>106</v>
      </c>
      <c r="D151" s="78" t="s">
        <v>86</v>
      </c>
      <c r="E151" s="78" t="s">
        <v>217</v>
      </c>
      <c r="F151" s="184" t="s">
        <v>60</v>
      </c>
      <c r="G151" s="250">
        <f>G152</f>
        <v>692</v>
      </c>
    </row>
    <row r="152" spans="1:7" ht="30.75" x14ac:dyDescent="0.25">
      <c r="A152" s="251" t="s">
        <v>218</v>
      </c>
      <c r="B152" s="100">
        <v>103</v>
      </c>
      <c r="C152" s="79" t="s">
        <v>106</v>
      </c>
      <c r="D152" s="79" t="s">
        <v>86</v>
      </c>
      <c r="E152" s="79" t="s">
        <v>219</v>
      </c>
      <c r="F152" s="87" t="s">
        <v>60</v>
      </c>
      <c r="G152" s="252">
        <f>G153</f>
        <v>692</v>
      </c>
    </row>
    <row r="153" spans="1:7" ht="45.75" x14ac:dyDescent="0.25">
      <c r="A153" s="251" t="s">
        <v>220</v>
      </c>
      <c r="B153" s="100">
        <v>103</v>
      </c>
      <c r="C153" s="79" t="s">
        <v>106</v>
      </c>
      <c r="D153" s="79" t="s">
        <v>86</v>
      </c>
      <c r="E153" s="79" t="s">
        <v>221</v>
      </c>
      <c r="F153" s="87" t="s">
        <v>60</v>
      </c>
      <c r="G153" s="252">
        <f>G154</f>
        <v>692</v>
      </c>
    </row>
    <row r="154" spans="1:7" ht="15.75" x14ac:dyDescent="0.25">
      <c r="A154" s="207" t="s">
        <v>103</v>
      </c>
      <c r="B154" s="100">
        <v>103</v>
      </c>
      <c r="C154" s="79" t="s">
        <v>106</v>
      </c>
      <c r="D154" s="79" t="s">
        <v>86</v>
      </c>
      <c r="E154" s="79" t="s">
        <v>221</v>
      </c>
      <c r="F154" s="87" t="s">
        <v>91</v>
      </c>
      <c r="G154" s="252">
        <f>583.8+108.2</f>
        <v>692</v>
      </c>
    </row>
    <row r="155" spans="1:7" x14ac:dyDescent="0.25">
      <c r="A155" s="238" t="s">
        <v>168</v>
      </c>
      <c r="B155" s="100">
        <v>103</v>
      </c>
      <c r="C155" s="61" t="s">
        <v>106</v>
      </c>
      <c r="D155" s="61" t="s">
        <v>158</v>
      </c>
      <c r="E155" s="61" t="s">
        <v>63</v>
      </c>
      <c r="F155" s="61" t="s">
        <v>60</v>
      </c>
      <c r="G155" s="140">
        <f>G156</f>
        <v>10832.4</v>
      </c>
    </row>
    <row r="156" spans="1:7" ht="30" x14ac:dyDescent="0.25">
      <c r="A156" s="214" t="s">
        <v>366</v>
      </c>
      <c r="B156" s="100">
        <v>103</v>
      </c>
      <c r="C156" s="61" t="s">
        <v>106</v>
      </c>
      <c r="D156" s="61" t="s">
        <v>158</v>
      </c>
      <c r="E156" s="61" t="s">
        <v>170</v>
      </c>
      <c r="F156" s="61" t="s">
        <v>60</v>
      </c>
      <c r="G156" s="140">
        <f>G157</f>
        <v>10832.4</v>
      </c>
    </row>
    <row r="157" spans="1:7" x14ac:dyDescent="0.25">
      <c r="A157" s="207" t="s">
        <v>103</v>
      </c>
      <c r="B157" s="100">
        <v>103</v>
      </c>
      <c r="C157" s="61" t="s">
        <v>106</v>
      </c>
      <c r="D157" s="61" t="s">
        <v>158</v>
      </c>
      <c r="E157" s="61" t="s">
        <v>170</v>
      </c>
      <c r="F157" s="61" t="s">
        <v>91</v>
      </c>
      <c r="G157" s="140">
        <v>10832.4</v>
      </c>
    </row>
    <row r="158" spans="1:7" x14ac:dyDescent="0.25">
      <c r="A158" s="202" t="s">
        <v>258</v>
      </c>
      <c r="B158" s="130" t="s">
        <v>228</v>
      </c>
      <c r="C158" s="130" t="s">
        <v>108</v>
      </c>
      <c r="D158" s="130" t="s">
        <v>78</v>
      </c>
      <c r="E158" s="78" t="s">
        <v>63</v>
      </c>
      <c r="F158" s="78" t="s">
        <v>60</v>
      </c>
      <c r="G158" s="203">
        <f>G159</f>
        <v>1047</v>
      </c>
    </row>
    <row r="159" spans="1:7" x14ac:dyDescent="0.25">
      <c r="A159" s="253" t="s">
        <v>342</v>
      </c>
      <c r="B159" s="100" t="s">
        <v>228</v>
      </c>
      <c r="C159" s="100" t="s">
        <v>108</v>
      </c>
      <c r="D159" s="100" t="s">
        <v>79</v>
      </c>
      <c r="E159" s="79" t="s">
        <v>63</v>
      </c>
      <c r="F159" s="79" t="s">
        <v>60</v>
      </c>
      <c r="G159" s="254">
        <f>G160</f>
        <v>1047</v>
      </c>
    </row>
    <row r="160" spans="1:7" ht="57" customHeight="1" x14ac:dyDescent="0.25">
      <c r="A160" s="328" t="s">
        <v>350</v>
      </c>
      <c r="B160" s="100" t="s">
        <v>228</v>
      </c>
      <c r="C160" s="100" t="s">
        <v>108</v>
      </c>
      <c r="D160" s="100" t="s">
        <v>79</v>
      </c>
      <c r="E160" s="100" t="s">
        <v>364</v>
      </c>
      <c r="F160" s="79" t="s">
        <v>60</v>
      </c>
      <c r="G160" s="288">
        <f>G161</f>
        <v>1047</v>
      </c>
    </row>
    <row r="161" spans="1:7" x14ac:dyDescent="0.25">
      <c r="A161" s="207" t="s">
        <v>103</v>
      </c>
      <c r="B161" s="100" t="s">
        <v>228</v>
      </c>
      <c r="C161" s="100" t="s">
        <v>108</v>
      </c>
      <c r="D161" s="100" t="s">
        <v>79</v>
      </c>
      <c r="E161" s="267" t="s">
        <v>364</v>
      </c>
      <c r="F161" s="79" t="s">
        <v>91</v>
      </c>
      <c r="G161" s="254">
        <v>1047</v>
      </c>
    </row>
    <row r="162" spans="1:7" x14ac:dyDescent="0.25">
      <c r="A162" s="214" t="s">
        <v>208</v>
      </c>
      <c r="B162" s="130">
        <v>103</v>
      </c>
      <c r="C162" s="78" t="s">
        <v>158</v>
      </c>
      <c r="D162" s="78" t="s">
        <v>78</v>
      </c>
      <c r="E162" s="78" t="s">
        <v>63</v>
      </c>
      <c r="F162" s="78" t="s">
        <v>60</v>
      </c>
      <c r="G162" s="204">
        <f>G163</f>
        <v>266.10000000000002</v>
      </c>
    </row>
    <row r="163" spans="1:7" x14ac:dyDescent="0.25">
      <c r="A163" s="238" t="s">
        <v>207</v>
      </c>
      <c r="B163" s="100">
        <v>103</v>
      </c>
      <c r="C163" s="61" t="s">
        <v>158</v>
      </c>
      <c r="D163" s="61" t="s">
        <v>132</v>
      </c>
      <c r="E163" s="61" t="s">
        <v>63</v>
      </c>
      <c r="F163" s="61" t="s">
        <v>60</v>
      </c>
      <c r="G163" s="221">
        <f>G164</f>
        <v>266.10000000000002</v>
      </c>
    </row>
    <row r="164" spans="1:7" ht="30" x14ac:dyDescent="0.25">
      <c r="A164" s="249" t="s">
        <v>209</v>
      </c>
      <c r="B164" s="130">
        <v>103</v>
      </c>
      <c r="C164" s="71" t="s">
        <v>158</v>
      </c>
      <c r="D164" s="71" t="s">
        <v>132</v>
      </c>
      <c r="E164" s="153" t="s">
        <v>214</v>
      </c>
      <c r="F164" s="71" t="s">
        <v>60</v>
      </c>
      <c r="G164" s="204">
        <f>G165</f>
        <v>266.10000000000002</v>
      </c>
    </row>
    <row r="165" spans="1:7" x14ac:dyDescent="0.25">
      <c r="A165" s="255" t="s">
        <v>210</v>
      </c>
      <c r="B165" s="100">
        <v>103</v>
      </c>
      <c r="C165" s="61" t="s">
        <v>158</v>
      </c>
      <c r="D165" s="61" t="s">
        <v>132</v>
      </c>
      <c r="E165" s="83" t="s">
        <v>213</v>
      </c>
      <c r="F165" s="61" t="s">
        <v>60</v>
      </c>
      <c r="G165" s="221">
        <f>G166</f>
        <v>266.10000000000002</v>
      </c>
    </row>
    <row r="166" spans="1:7" ht="72" x14ac:dyDescent="0.25">
      <c r="A166" s="255" t="s">
        <v>211</v>
      </c>
      <c r="B166" s="100">
        <v>103</v>
      </c>
      <c r="C166" s="61" t="s">
        <v>158</v>
      </c>
      <c r="D166" s="61" t="s">
        <v>132</v>
      </c>
      <c r="E166" s="83" t="s">
        <v>212</v>
      </c>
      <c r="F166" s="61" t="s">
        <v>60</v>
      </c>
      <c r="G166" s="221">
        <f>G167</f>
        <v>266.10000000000002</v>
      </c>
    </row>
    <row r="167" spans="1:7" x14ac:dyDescent="0.25">
      <c r="A167" s="207" t="s">
        <v>103</v>
      </c>
      <c r="B167" s="100">
        <v>103</v>
      </c>
      <c r="C167" s="61" t="s">
        <v>158</v>
      </c>
      <c r="D167" s="61" t="s">
        <v>132</v>
      </c>
      <c r="E167" s="83" t="s">
        <v>212</v>
      </c>
      <c r="F167" s="61" t="s">
        <v>91</v>
      </c>
      <c r="G167" s="221">
        <v>266.10000000000002</v>
      </c>
    </row>
    <row r="168" spans="1:7" ht="30" x14ac:dyDescent="0.25">
      <c r="A168" s="223" t="s">
        <v>238</v>
      </c>
      <c r="B168" s="105" t="s">
        <v>239</v>
      </c>
      <c r="C168" s="115" t="s">
        <v>78</v>
      </c>
      <c r="D168" s="115" t="s">
        <v>59</v>
      </c>
      <c r="E168" s="115" t="s">
        <v>63</v>
      </c>
      <c r="F168" s="115" t="s">
        <v>60</v>
      </c>
      <c r="G168" s="224">
        <f>G169</f>
        <v>1044.2</v>
      </c>
    </row>
    <row r="169" spans="1:7" x14ac:dyDescent="0.25">
      <c r="A169" s="209" t="s">
        <v>200</v>
      </c>
      <c r="B169" s="106" t="s">
        <v>239</v>
      </c>
      <c r="C169" s="78" t="s">
        <v>79</v>
      </c>
      <c r="D169" s="78" t="s">
        <v>78</v>
      </c>
      <c r="E169" s="78" t="s">
        <v>63</v>
      </c>
      <c r="F169" s="78" t="s">
        <v>60</v>
      </c>
      <c r="G169" s="210">
        <f>G170</f>
        <v>1044.2</v>
      </c>
    </row>
    <row r="170" spans="1:7" ht="29.25" x14ac:dyDescent="0.25">
      <c r="A170" s="256" t="s">
        <v>201</v>
      </c>
      <c r="B170" s="104" t="s">
        <v>239</v>
      </c>
      <c r="C170" s="61" t="s">
        <v>79</v>
      </c>
      <c r="D170" s="61" t="s">
        <v>158</v>
      </c>
      <c r="E170" s="61" t="s">
        <v>63</v>
      </c>
      <c r="F170" s="61" t="s">
        <v>60</v>
      </c>
      <c r="G170" s="140">
        <f>G171</f>
        <v>1044.2</v>
      </c>
    </row>
    <row r="171" spans="1:7" x14ac:dyDescent="0.25">
      <c r="A171" s="207" t="s">
        <v>82</v>
      </c>
      <c r="B171" s="104" t="s">
        <v>239</v>
      </c>
      <c r="C171" s="61" t="s">
        <v>79</v>
      </c>
      <c r="D171" s="61" t="s">
        <v>158</v>
      </c>
      <c r="E171" s="61" t="s">
        <v>81</v>
      </c>
      <c r="F171" s="61" t="s">
        <v>60</v>
      </c>
      <c r="G171" s="140">
        <f>G172</f>
        <v>1044.2</v>
      </c>
    </row>
    <row r="172" spans="1:7" x14ac:dyDescent="0.25">
      <c r="A172" s="207" t="s">
        <v>202</v>
      </c>
      <c r="B172" s="104" t="s">
        <v>239</v>
      </c>
      <c r="C172" s="61" t="s">
        <v>79</v>
      </c>
      <c r="D172" s="61" t="s">
        <v>158</v>
      </c>
      <c r="E172" s="61" t="s">
        <v>203</v>
      </c>
      <c r="F172" s="61" t="s">
        <v>60</v>
      </c>
      <c r="G172" s="140">
        <f>G173</f>
        <v>1044.2</v>
      </c>
    </row>
    <row r="173" spans="1:7" ht="43.5" x14ac:dyDescent="0.25">
      <c r="A173" s="207" t="s">
        <v>94</v>
      </c>
      <c r="B173" s="104" t="s">
        <v>239</v>
      </c>
      <c r="C173" s="61" t="s">
        <v>79</v>
      </c>
      <c r="D173" s="61" t="s">
        <v>158</v>
      </c>
      <c r="E173" s="61" t="s">
        <v>203</v>
      </c>
      <c r="F173" s="61" t="s">
        <v>93</v>
      </c>
      <c r="G173" s="140">
        <v>1044.2</v>
      </c>
    </row>
    <row r="174" spans="1:7" ht="30" x14ac:dyDescent="0.25">
      <c r="A174" s="257" t="s">
        <v>236</v>
      </c>
      <c r="B174" s="112" t="s">
        <v>237</v>
      </c>
      <c r="C174" s="112" t="s">
        <v>78</v>
      </c>
      <c r="D174" s="112" t="s">
        <v>78</v>
      </c>
      <c r="E174" s="112" t="s">
        <v>63</v>
      </c>
      <c r="F174" s="112" t="s">
        <v>60</v>
      </c>
      <c r="G174" s="138">
        <f>G175+G190+G201</f>
        <v>12987.9</v>
      </c>
    </row>
    <row r="175" spans="1:7" x14ac:dyDescent="0.25">
      <c r="A175" s="137" t="s">
        <v>222</v>
      </c>
      <c r="B175" s="118" t="s">
        <v>237</v>
      </c>
      <c r="C175" s="78" t="s">
        <v>61</v>
      </c>
      <c r="D175" s="78" t="s">
        <v>78</v>
      </c>
      <c r="E175" s="78" t="s">
        <v>99</v>
      </c>
      <c r="F175" s="78" t="s">
        <v>60</v>
      </c>
      <c r="G175" s="204">
        <f>G176+G184</f>
        <v>1209.5</v>
      </c>
    </row>
    <row r="176" spans="1:7" ht="30" x14ac:dyDescent="0.25">
      <c r="A176" s="220" t="s">
        <v>105</v>
      </c>
      <c r="B176" s="111" t="s">
        <v>237</v>
      </c>
      <c r="C176" s="71" t="s">
        <v>61</v>
      </c>
      <c r="D176" s="71" t="s">
        <v>106</v>
      </c>
      <c r="E176" s="71" t="s">
        <v>171</v>
      </c>
      <c r="F176" s="71" t="s">
        <v>60</v>
      </c>
      <c r="G176" s="225">
        <f>G177+G182</f>
        <v>747</v>
      </c>
    </row>
    <row r="177" spans="1:7" x14ac:dyDescent="0.25">
      <c r="A177" s="205" t="s">
        <v>82</v>
      </c>
      <c r="B177" s="104" t="s">
        <v>237</v>
      </c>
      <c r="C177" s="61" t="s">
        <v>61</v>
      </c>
      <c r="D177" s="61" t="s">
        <v>106</v>
      </c>
      <c r="E177" s="61" t="s">
        <v>101</v>
      </c>
      <c r="F177" s="61" t="s">
        <v>60</v>
      </c>
      <c r="G177" s="204">
        <f>G178</f>
        <v>491.3</v>
      </c>
    </row>
    <row r="178" spans="1:7" x14ac:dyDescent="0.25">
      <c r="A178" s="206" t="s">
        <v>102</v>
      </c>
      <c r="B178" s="104" t="s">
        <v>237</v>
      </c>
      <c r="C178" s="61" t="s">
        <v>61</v>
      </c>
      <c r="D178" s="61" t="s">
        <v>106</v>
      </c>
      <c r="E178" s="65" t="s">
        <v>96</v>
      </c>
      <c r="F178" s="61" t="s">
        <v>60</v>
      </c>
      <c r="G178" s="140">
        <f>G179+G180+G181</f>
        <v>491.3</v>
      </c>
    </row>
    <row r="179" spans="1:7" ht="43.5" x14ac:dyDescent="0.25">
      <c r="A179" s="207" t="s">
        <v>94</v>
      </c>
      <c r="B179" s="104" t="s">
        <v>237</v>
      </c>
      <c r="C179" s="61" t="s">
        <v>61</v>
      </c>
      <c r="D179" s="61" t="s">
        <v>106</v>
      </c>
      <c r="E179" s="65" t="s">
        <v>96</v>
      </c>
      <c r="F179" s="61" t="s">
        <v>93</v>
      </c>
      <c r="G179" s="140">
        <f>-255.7+610</f>
        <v>354.3</v>
      </c>
    </row>
    <row r="180" spans="1:7" x14ac:dyDescent="0.25">
      <c r="A180" s="207" t="s">
        <v>103</v>
      </c>
      <c r="B180" s="104" t="s">
        <v>237</v>
      </c>
      <c r="C180" s="61" t="s">
        <v>61</v>
      </c>
      <c r="D180" s="61" t="s">
        <v>106</v>
      </c>
      <c r="E180" s="65" t="s">
        <v>96</v>
      </c>
      <c r="F180" s="61" t="s">
        <v>91</v>
      </c>
      <c r="G180" s="140">
        <v>127</v>
      </c>
    </row>
    <row r="181" spans="1:7" x14ac:dyDescent="0.25">
      <c r="A181" s="207" t="s">
        <v>104</v>
      </c>
      <c r="B181" s="104" t="s">
        <v>237</v>
      </c>
      <c r="C181" s="61" t="s">
        <v>61</v>
      </c>
      <c r="D181" s="61" t="s">
        <v>106</v>
      </c>
      <c r="E181" s="65" t="s">
        <v>96</v>
      </c>
      <c r="F181" s="61" t="s">
        <v>97</v>
      </c>
      <c r="G181" s="140">
        <v>10</v>
      </c>
    </row>
    <row r="182" spans="1:7" x14ac:dyDescent="0.25">
      <c r="A182" s="98" t="s">
        <v>190</v>
      </c>
      <c r="B182" s="104" t="s">
        <v>237</v>
      </c>
      <c r="C182" s="61" t="s">
        <v>61</v>
      </c>
      <c r="D182" s="61" t="s">
        <v>106</v>
      </c>
      <c r="E182" s="65" t="s">
        <v>189</v>
      </c>
      <c r="F182" s="61" t="s">
        <v>60</v>
      </c>
      <c r="G182" s="140">
        <f>G183</f>
        <v>255.7</v>
      </c>
    </row>
    <row r="183" spans="1:7" ht="43.5" x14ac:dyDescent="0.25">
      <c r="A183" s="207" t="s">
        <v>94</v>
      </c>
      <c r="B183" s="104" t="s">
        <v>237</v>
      </c>
      <c r="C183" s="61" t="s">
        <v>61</v>
      </c>
      <c r="D183" s="61" t="s">
        <v>106</v>
      </c>
      <c r="E183" s="65" t="s">
        <v>189</v>
      </c>
      <c r="F183" s="61" t="s">
        <v>93</v>
      </c>
      <c r="G183" s="140">
        <v>255.7</v>
      </c>
    </row>
    <row r="184" spans="1:7" x14ac:dyDescent="0.25">
      <c r="A184" s="220" t="s">
        <v>111</v>
      </c>
      <c r="B184" s="111" t="s">
        <v>237</v>
      </c>
      <c r="C184" s="71" t="s">
        <v>61</v>
      </c>
      <c r="D184" s="71" t="s">
        <v>110</v>
      </c>
      <c r="E184" s="71" t="s">
        <v>107</v>
      </c>
      <c r="F184" s="71" t="s">
        <v>60</v>
      </c>
      <c r="G184" s="215">
        <f>G185+G187</f>
        <v>462.5</v>
      </c>
    </row>
    <row r="185" spans="1:7" x14ac:dyDescent="0.25">
      <c r="A185" s="98" t="s">
        <v>113</v>
      </c>
      <c r="B185" s="100" t="s">
        <v>237</v>
      </c>
      <c r="C185" s="61" t="s">
        <v>61</v>
      </c>
      <c r="D185" s="61" t="s">
        <v>110</v>
      </c>
      <c r="E185" s="61" t="s">
        <v>264</v>
      </c>
      <c r="F185" s="61" t="s">
        <v>60</v>
      </c>
      <c r="G185" s="140">
        <f>G186</f>
        <v>3</v>
      </c>
    </row>
    <row r="186" spans="1:7" x14ac:dyDescent="0.25">
      <c r="A186" s="207" t="s">
        <v>104</v>
      </c>
      <c r="B186" s="100" t="s">
        <v>237</v>
      </c>
      <c r="C186" s="61" t="s">
        <v>61</v>
      </c>
      <c r="D186" s="61" t="s">
        <v>110</v>
      </c>
      <c r="E186" s="61" t="s">
        <v>264</v>
      </c>
      <c r="F186" s="61" t="s">
        <v>97</v>
      </c>
      <c r="G186" s="140">
        <v>3</v>
      </c>
    </row>
    <row r="187" spans="1:7" x14ac:dyDescent="0.25">
      <c r="A187" s="217" t="s">
        <v>115</v>
      </c>
      <c r="B187" s="100" t="s">
        <v>237</v>
      </c>
      <c r="C187" s="61" t="s">
        <v>61</v>
      </c>
      <c r="D187" s="61" t="s">
        <v>110</v>
      </c>
      <c r="E187" s="61" t="s">
        <v>271</v>
      </c>
      <c r="F187" s="61" t="s">
        <v>60</v>
      </c>
      <c r="G187" s="140">
        <f>G188+G189</f>
        <v>459.5</v>
      </c>
    </row>
    <row r="188" spans="1:7" ht="43.5" x14ac:dyDescent="0.25">
      <c r="A188" s="207" t="s">
        <v>94</v>
      </c>
      <c r="B188" s="100" t="s">
        <v>237</v>
      </c>
      <c r="C188" s="61" t="s">
        <v>61</v>
      </c>
      <c r="D188" s="61" t="s">
        <v>110</v>
      </c>
      <c r="E188" s="61" t="s">
        <v>271</v>
      </c>
      <c r="F188" s="61" t="s">
        <v>93</v>
      </c>
      <c r="G188" s="140">
        <v>314.5</v>
      </c>
    </row>
    <row r="189" spans="1:7" x14ac:dyDescent="0.25">
      <c r="A189" s="207" t="s">
        <v>103</v>
      </c>
      <c r="B189" s="100" t="s">
        <v>237</v>
      </c>
      <c r="C189" s="61" t="s">
        <v>61</v>
      </c>
      <c r="D189" s="61" t="s">
        <v>110</v>
      </c>
      <c r="E189" s="61" t="s">
        <v>271</v>
      </c>
      <c r="F189" s="61" t="s">
        <v>91</v>
      </c>
      <c r="G189" s="140">
        <v>145</v>
      </c>
    </row>
    <row r="190" spans="1:7" x14ac:dyDescent="0.25">
      <c r="A190" s="209" t="s">
        <v>133</v>
      </c>
      <c r="B190" s="130" t="s">
        <v>237</v>
      </c>
      <c r="C190" s="78" t="s">
        <v>132</v>
      </c>
      <c r="D190" s="78" t="s">
        <v>78</v>
      </c>
      <c r="E190" s="78" t="s">
        <v>63</v>
      </c>
      <c r="F190" s="78" t="s">
        <v>60</v>
      </c>
      <c r="G190" s="210">
        <f>G191+G196</f>
        <v>11078.4</v>
      </c>
    </row>
    <row r="191" spans="1:7" x14ac:dyDescent="0.25">
      <c r="A191" s="249" t="s">
        <v>138</v>
      </c>
      <c r="B191" s="104" t="s">
        <v>237</v>
      </c>
      <c r="C191" s="71" t="s">
        <v>132</v>
      </c>
      <c r="D191" s="71" t="s">
        <v>77</v>
      </c>
      <c r="E191" s="71" t="s">
        <v>63</v>
      </c>
      <c r="F191" s="71" t="s">
        <v>60</v>
      </c>
      <c r="G191" s="140">
        <f>G192</f>
        <v>4713.0999999999995</v>
      </c>
    </row>
    <row r="192" spans="1:7" ht="30" x14ac:dyDescent="0.25">
      <c r="A192" s="211" t="s">
        <v>321</v>
      </c>
      <c r="B192" s="111" t="s">
        <v>237</v>
      </c>
      <c r="C192" s="71" t="s">
        <v>132</v>
      </c>
      <c r="D192" s="71" t="s">
        <v>139</v>
      </c>
      <c r="E192" s="71" t="s">
        <v>135</v>
      </c>
      <c r="F192" s="71" t="s">
        <v>60</v>
      </c>
      <c r="G192" s="215">
        <f>G193</f>
        <v>4713.0999999999995</v>
      </c>
    </row>
    <row r="193" spans="1:7" x14ac:dyDescent="0.25">
      <c r="A193" s="258" t="s">
        <v>332</v>
      </c>
      <c r="B193" s="111" t="s">
        <v>237</v>
      </c>
      <c r="C193" s="71" t="s">
        <v>132</v>
      </c>
      <c r="D193" s="71" t="s">
        <v>139</v>
      </c>
      <c r="E193" s="71" t="s">
        <v>335</v>
      </c>
      <c r="F193" s="71" t="s">
        <v>60</v>
      </c>
      <c r="G193" s="215">
        <f>G194</f>
        <v>4713.0999999999995</v>
      </c>
    </row>
    <row r="194" spans="1:7" ht="29.25" x14ac:dyDescent="0.25">
      <c r="A194" s="98" t="s">
        <v>154</v>
      </c>
      <c r="B194" s="104" t="s">
        <v>237</v>
      </c>
      <c r="C194" s="61" t="s">
        <v>132</v>
      </c>
      <c r="D194" s="61" t="s">
        <v>139</v>
      </c>
      <c r="E194" s="61" t="s">
        <v>151</v>
      </c>
      <c r="F194" s="61" t="s">
        <v>60</v>
      </c>
      <c r="G194" s="140">
        <f>G195</f>
        <v>4713.0999999999995</v>
      </c>
    </row>
    <row r="195" spans="1:7" x14ac:dyDescent="0.25">
      <c r="A195" s="98" t="s">
        <v>142</v>
      </c>
      <c r="B195" s="104" t="s">
        <v>237</v>
      </c>
      <c r="C195" s="61" t="s">
        <v>132</v>
      </c>
      <c r="D195" s="61" t="s">
        <v>139</v>
      </c>
      <c r="E195" s="61" t="s">
        <v>151</v>
      </c>
      <c r="F195" s="61" t="s">
        <v>65</v>
      </c>
      <c r="G195" s="140">
        <f>4850.4-140+2.7</f>
        <v>4713.0999999999995</v>
      </c>
    </row>
    <row r="196" spans="1:7" x14ac:dyDescent="0.25">
      <c r="A196" s="332" t="s">
        <v>155</v>
      </c>
      <c r="B196" s="111" t="s">
        <v>237</v>
      </c>
      <c r="C196" s="71" t="s">
        <v>132</v>
      </c>
      <c r="D196" s="71" t="s">
        <v>132</v>
      </c>
      <c r="E196" s="71" t="s">
        <v>63</v>
      </c>
      <c r="F196" s="71" t="s">
        <v>60</v>
      </c>
      <c r="G196" s="311">
        <f>G197+G199</f>
        <v>6365.3</v>
      </c>
    </row>
    <row r="197" spans="1:7" ht="29.25" x14ac:dyDescent="0.25">
      <c r="A197" s="255" t="s">
        <v>356</v>
      </c>
      <c r="B197" s="104" t="s">
        <v>237</v>
      </c>
      <c r="C197" s="61" t="s">
        <v>132</v>
      </c>
      <c r="D197" s="61" t="s">
        <v>132</v>
      </c>
      <c r="E197" s="61" t="s">
        <v>156</v>
      </c>
      <c r="F197" s="61" t="s">
        <v>60</v>
      </c>
      <c r="G197" s="312">
        <f>G198</f>
        <v>3491</v>
      </c>
    </row>
    <row r="198" spans="1:7" x14ac:dyDescent="0.25">
      <c r="A198" s="98" t="s">
        <v>142</v>
      </c>
      <c r="B198" s="104" t="s">
        <v>237</v>
      </c>
      <c r="C198" s="61" t="s">
        <v>132</v>
      </c>
      <c r="D198" s="61" t="s">
        <v>132</v>
      </c>
      <c r="E198" s="61" t="s">
        <v>156</v>
      </c>
      <c r="F198" s="61" t="s">
        <v>65</v>
      </c>
      <c r="G198" s="312">
        <f>3491</f>
        <v>3491</v>
      </c>
    </row>
    <row r="199" spans="1:7" x14ac:dyDescent="0.25">
      <c r="A199" s="255" t="s">
        <v>358</v>
      </c>
      <c r="B199" s="104" t="s">
        <v>237</v>
      </c>
      <c r="C199" s="61" t="s">
        <v>132</v>
      </c>
      <c r="D199" s="61" t="s">
        <v>132</v>
      </c>
      <c r="E199" s="61" t="s">
        <v>357</v>
      </c>
      <c r="F199" s="61" t="s">
        <v>60</v>
      </c>
      <c r="G199" s="312">
        <f>G200</f>
        <v>2874.3</v>
      </c>
    </row>
    <row r="200" spans="1:7" x14ac:dyDescent="0.25">
      <c r="A200" s="98" t="s">
        <v>142</v>
      </c>
      <c r="B200" s="104"/>
      <c r="C200" s="61" t="s">
        <v>132</v>
      </c>
      <c r="D200" s="61" t="s">
        <v>132</v>
      </c>
      <c r="E200" s="61" t="s">
        <v>357</v>
      </c>
      <c r="F200" s="61" t="s">
        <v>65</v>
      </c>
      <c r="G200" s="312">
        <v>2874.3</v>
      </c>
    </row>
    <row r="201" spans="1:7" x14ac:dyDescent="0.25">
      <c r="A201" s="259" t="s">
        <v>186</v>
      </c>
      <c r="B201" s="143" t="s">
        <v>237</v>
      </c>
      <c r="C201" s="131" t="s">
        <v>180</v>
      </c>
      <c r="D201" s="131" t="s">
        <v>78</v>
      </c>
      <c r="E201" s="131" t="s">
        <v>63</v>
      </c>
      <c r="F201" s="131" t="s">
        <v>60</v>
      </c>
      <c r="G201" s="210">
        <f>G202+G205</f>
        <v>700</v>
      </c>
    </row>
    <row r="202" spans="1:7" x14ac:dyDescent="0.25">
      <c r="A202" s="219" t="s">
        <v>187</v>
      </c>
      <c r="B202" s="104" t="s">
        <v>237</v>
      </c>
      <c r="C202" s="62" t="s">
        <v>180</v>
      </c>
      <c r="D202" s="62" t="s">
        <v>77</v>
      </c>
      <c r="E202" s="62" t="s">
        <v>63</v>
      </c>
      <c r="F202" s="62" t="s">
        <v>60</v>
      </c>
      <c r="G202" s="210">
        <f>G203</f>
        <v>600</v>
      </c>
    </row>
    <row r="203" spans="1:7" ht="30" x14ac:dyDescent="0.25">
      <c r="A203" s="249" t="s">
        <v>359</v>
      </c>
      <c r="B203" s="111" t="s">
        <v>237</v>
      </c>
      <c r="C203" s="64" t="s">
        <v>180</v>
      </c>
      <c r="D203" s="64" t="s">
        <v>77</v>
      </c>
      <c r="E203" s="64" t="s">
        <v>188</v>
      </c>
      <c r="F203" s="64" t="s">
        <v>60</v>
      </c>
      <c r="G203" s="317">
        <f>G204</f>
        <v>600</v>
      </c>
    </row>
    <row r="204" spans="1:7" x14ac:dyDescent="0.25">
      <c r="A204" s="207" t="s">
        <v>103</v>
      </c>
      <c r="B204" s="104" t="s">
        <v>237</v>
      </c>
      <c r="C204" s="62" t="s">
        <v>180</v>
      </c>
      <c r="D204" s="62" t="s">
        <v>77</v>
      </c>
      <c r="E204" s="62" t="s">
        <v>188</v>
      </c>
      <c r="F204" s="62" t="s">
        <v>91</v>
      </c>
      <c r="G204" s="315">
        <f>600</f>
        <v>600</v>
      </c>
    </row>
    <row r="205" spans="1:7" ht="30" x14ac:dyDescent="0.25">
      <c r="A205" s="249" t="s">
        <v>360</v>
      </c>
      <c r="B205" s="104" t="s">
        <v>237</v>
      </c>
      <c r="C205" s="64" t="s">
        <v>180</v>
      </c>
      <c r="D205" s="64" t="s">
        <v>77</v>
      </c>
      <c r="E205" s="64" t="s">
        <v>361</v>
      </c>
      <c r="F205" s="64" t="s">
        <v>60</v>
      </c>
      <c r="G205" s="317">
        <f>G206</f>
        <v>100</v>
      </c>
    </row>
    <row r="206" spans="1:7" x14ac:dyDescent="0.25">
      <c r="A206" s="207" t="s">
        <v>103</v>
      </c>
      <c r="B206" s="104" t="s">
        <v>237</v>
      </c>
      <c r="C206" s="62" t="s">
        <v>180</v>
      </c>
      <c r="D206" s="62" t="s">
        <v>77</v>
      </c>
      <c r="E206" s="62" t="s">
        <v>361</v>
      </c>
      <c r="F206" s="62" t="s">
        <v>91</v>
      </c>
      <c r="G206" s="315">
        <v>100</v>
      </c>
    </row>
    <row r="207" spans="1:7" x14ac:dyDescent="0.25">
      <c r="A207" s="101" t="s">
        <v>226</v>
      </c>
      <c r="B207" s="99">
        <v>200</v>
      </c>
      <c r="C207" s="99" t="s">
        <v>78</v>
      </c>
      <c r="D207" s="99" t="s">
        <v>78</v>
      </c>
      <c r="E207" s="99" t="s">
        <v>99</v>
      </c>
      <c r="F207" s="99" t="s">
        <v>60</v>
      </c>
      <c r="G207" s="138">
        <f>G208</f>
        <v>12975.8</v>
      </c>
    </row>
    <row r="208" spans="1:7" x14ac:dyDescent="0.25">
      <c r="A208" s="137" t="s">
        <v>222</v>
      </c>
      <c r="B208" s="130">
        <v>200</v>
      </c>
      <c r="C208" s="78" t="s">
        <v>61</v>
      </c>
      <c r="D208" s="78" t="s">
        <v>78</v>
      </c>
      <c r="E208" s="78" t="s">
        <v>99</v>
      </c>
      <c r="F208" s="78" t="s">
        <v>60</v>
      </c>
      <c r="G208" s="210">
        <f>G209+G213+G219</f>
        <v>12975.8</v>
      </c>
    </row>
    <row r="209" spans="1:7" ht="29.25" x14ac:dyDescent="0.25">
      <c r="A209" s="205" t="s">
        <v>92</v>
      </c>
      <c r="B209" s="100">
        <v>200</v>
      </c>
      <c r="C209" s="110" t="s">
        <v>61</v>
      </c>
      <c r="D209" s="61" t="s">
        <v>77</v>
      </c>
      <c r="E209" s="61" t="s">
        <v>99</v>
      </c>
      <c r="F209" s="61" t="s">
        <v>60</v>
      </c>
      <c r="G209" s="140">
        <f>G211</f>
        <v>1923</v>
      </c>
    </row>
    <row r="210" spans="1:7" x14ac:dyDescent="0.25">
      <c r="A210" s="205" t="s">
        <v>82</v>
      </c>
      <c r="B210" s="100">
        <v>200</v>
      </c>
      <c r="C210" s="110" t="s">
        <v>61</v>
      </c>
      <c r="D210" s="61" t="s">
        <v>77</v>
      </c>
      <c r="E210" s="61" t="s">
        <v>101</v>
      </c>
      <c r="F210" s="61" t="s">
        <v>60</v>
      </c>
      <c r="G210" s="140">
        <f>G211</f>
        <v>1923</v>
      </c>
    </row>
    <row r="211" spans="1:7" x14ac:dyDescent="0.25">
      <c r="A211" s="206" t="s">
        <v>95</v>
      </c>
      <c r="B211" s="100">
        <v>200</v>
      </c>
      <c r="C211" s="110" t="s">
        <v>61</v>
      </c>
      <c r="D211" s="61" t="s">
        <v>77</v>
      </c>
      <c r="E211" s="65" t="s">
        <v>98</v>
      </c>
      <c r="F211" s="61" t="s">
        <v>60</v>
      </c>
      <c r="G211" s="140">
        <f>G212</f>
        <v>1923</v>
      </c>
    </row>
    <row r="212" spans="1:7" ht="43.5" x14ac:dyDescent="0.25">
      <c r="A212" s="207" t="s">
        <v>94</v>
      </c>
      <c r="B212" s="100">
        <v>200</v>
      </c>
      <c r="C212" s="110" t="s">
        <v>61</v>
      </c>
      <c r="D212" s="61" t="s">
        <v>77</v>
      </c>
      <c r="E212" s="65" t="s">
        <v>98</v>
      </c>
      <c r="F212" s="61" t="s">
        <v>93</v>
      </c>
      <c r="G212" s="140">
        <v>1923</v>
      </c>
    </row>
    <row r="213" spans="1:7" ht="29.25" x14ac:dyDescent="0.25">
      <c r="A213" s="205" t="s">
        <v>100</v>
      </c>
      <c r="B213" s="100">
        <v>200</v>
      </c>
      <c r="C213" s="110" t="s">
        <v>61</v>
      </c>
      <c r="D213" s="61" t="s">
        <v>79</v>
      </c>
      <c r="E213" s="61" t="s">
        <v>99</v>
      </c>
      <c r="F213" s="61" t="s">
        <v>60</v>
      </c>
      <c r="G213" s="140">
        <f>G214</f>
        <v>10760</v>
      </c>
    </row>
    <row r="214" spans="1:7" x14ac:dyDescent="0.25">
      <c r="A214" s="205" t="s">
        <v>82</v>
      </c>
      <c r="B214" s="100">
        <v>200</v>
      </c>
      <c r="C214" s="110" t="s">
        <v>61</v>
      </c>
      <c r="D214" s="61" t="s">
        <v>79</v>
      </c>
      <c r="E214" s="61" t="s">
        <v>101</v>
      </c>
      <c r="F214" s="61" t="s">
        <v>60</v>
      </c>
      <c r="G214" s="140">
        <f>G215</f>
        <v>10760</v>
      </c>
    </row>
    <row r="215" spans="1:7" x14ac:dyDescent="0.25">
      <c r="A215" s="206" t="s">
        <v>102</v>
      </c>
      <c r="B215" s="100">
        <v>200</v>
      </c>
      <c r="C215" s="110" t="s">
        <v>61</v>
      </c>
      <c r="D215" s="61" t="s">
        <v>79</v>
      </c>
      <c r="E215" s="65" t="s">
        <v>173</v>
      </c>
      <c r="F215" s="61" t="s">
        <v>60</v>
      </c>
      <c r="G215" s="140">
        <f>G216+G217+G218</f>
        <v>10760</v>
      </c>
    </row>
    <row r="216" spans="1:7" ht="43.5" x14ac:dyDescent="0.25">
      <c r="A216" s="207" t="s">
        <v>94</v>
      </c>
      <c r="B216" s="100">
        <v>200</v>
      </c>
      <c r="C216" s="110" t="s">
        <v>61</v>
      </c>
      <c r="D216" s="61" t="s">
        <v>79</v>
      </c>
      <c r="E216" s="65" t="s">
        <v>173</v>
      </c>
      <c r="F216" s="61" t="s">
        <v>93</v>
      </c>
      <c r="G216" s="140">
        <v>4883</v>
      </c>
    </row>
    <row r="217" spans="1:7" x14ac:dyDescent="0.25">
      <c r="A217" s="260" t="s">
        <v>103</v>
      </c>
      <c r="B217" s="100">
        <v>200</v>
      </c>
      <c r="C217" s="61" t="s">
        <v>61</v>
      </c>
      <c r="D217" s="61" t="s">
        <v>79</v>
      </c>
      <c r="E217" s="65" t="s">
        <v>173</v>
      </c>
      <c r="F217" s="61" t="s">
        <v>91</v>
      </c>
      <c r="G217" s="140">
        <v>5697</v>
      </c>
    </row>
    <row r="218" spans="1:7" x14ac:dyDescent="0.25">
      <c r="A218" s="260" t="s">
        <v>104</v>
      </c>
      <c r="B218" s="100">
        <v>200</v>
      </c>
      <c r="C218" s="61" t="s">
        <v>61</v>
      </c>
      <c r="D218" s="61" t="s">
        <v>79</v>
      </c>
      <c r="E218" s="65" t="s">
        <v>173</v>
      </c>
      <c r="F218" s="61" t="s">
        <v>97</v>
      </c>
      <c r="G218" s="140">
        <v>180</v>
      </c>
    </row>
    <row r="219" spans="1:7" x14ac:dyDescent="0.25">
      <c r="A219" s="261" t="s">
        <v>111</v>
      </c>
      <c r="B219" s="100" t="s">
        <v>91</v>
      </c>
      <c r="C219" s="61" t="s">
        <v>61</v>
      </c>
      <c r="D219" s="61" t="s">
        <v>110</v>
      </c>
      <c r="E219" s="61" t="s">
        <v>107</v>
      </c>
      <c r="F219" s="61" t="s">
        <v>60</v>
      </c>
      <c r="G219" s="140">
        <f>G220</f>
        <v>292.8</v>
      </c>
    </row>
    <row r="220" spans="1:7" x14ac:dyDescent="0.25">
      <c r="A220" s="262" t="s">
        <v>113</v>
      </c>
      <c r="B220" s="100" t="s">
        <v>91</v>
      </c>
      <c r="C220" s="61" t="s">
        <v>61</v>
      </c>
      <c r="D220" s="61" t="s">
        <v>110</v>
      </c>
      <c r="E220" s="61" t="s">
        <v>264</v>
      </c>
      <c r="F220" s="61" t="s">
        <v>60</v>
      </c>
      <c r="G220" s="221">
        <f>G221</f>
        <v>292.8</v>
      </c>
    </row>
    <row r="221" spans="1:7" x14ac:dyDescent="0.25">
      <c r="A221" s="260" t="s">
        <v>104</v>
      </c>
      <c r="B221" s="100" t="s">
        <v>91</v>
      </c>
      <c r="C221" s="61" t="s">
        <v>61</v>
      </c>
      <c r="D221" s="61" t="s">
        <v>110</v>
      </c>
      <c r="E221" s="61" t="s">
        <v>270</v>
      </c>
      <c r="F221" s="61" t="s">
        <v>97</v>
      </c>
      <c r="G221" s="263">
        <v>292.8</v>
      </c>
    </row>
    <row r="222" spans="1:7" x14ac:dyDescent="0.25">
      <c r="A222" s="264" t="s">
        <v>235</v>
      </c>
      <c r="B222" s="99" t="s">
        <v>84</v>
      </c>
      <c r="C222" s="97" t="s">
        <v>78</v>
      </c>
      <c r="D222" s="97" t="s">
        <v>78</v>
      </c>
      <c r="E222" s="97" t="s">
        <v>99</v>
      </c>
      <c r="F222" s="97" t="s">
        <v>60</v>
      </c>
      <c r="G222" s="138">
        <f>G223+G236</f>
        <v>101388.1</v>
      </c>
    </row>
    <row r="223" spans="1:7" x14ac:dyDescent="0.25">
      <c r="A223" s="137" t="s">
        <v>222</v>
      </c>
      <c r="B223" s="130" t="s">
        <v>84</v>
      </c>
      <c r="C223" s="78" t="s">
        <v>61</v>
      </c>
      <c r="D223" s="78" t="s">
        <v>78</v>
      </c>
      <c r="E223" s="78" t="s">
        <v>99</v>
      </c>
      <c r="F223" s="78" t="s">
        <v>60</v>
      </c>
      <c r="G223" s="210">
        <f>G224+G230</f>
        <v>7176.1</v>
      </c>
    </row>
    <row r="224" spans="1:7" ht="29.25" x14ac:dyDescent="0.25">
      <c r="A224" s="261" t="s">
        <v>109</v>
      </c>
      <c r="B224" s="73" t="s">
        <v>84</v>
      </c>
      <c r="C224" s="61" t="s">
        <v>61</v>
      </c>
      <c r="D224" s="61" t="s">
        <v>108</v>
      </c>
      <c r="E224" s="61" t="s">
        <v>107</v>
      </c>
      <c r="F224" s="61" t="s">
        <v>60</v>
      </c>
      <c r="G224" s="140">
        <f>G225</f>
        <v>5836</v>
      </c>
    </row>
    <row r="225" spans="1:7" x14ac:dyDescent="0.25">
      <c r="A225" s="261" t="s">
        <v>82</v>
      </c>
      <c r="B225" s="73" t="s">
        <v>84</v>
      </c>
      <c r="C225" s="61" t="s">
        <v>61</v>
      </c>
      <c r="D225" s="61" t="s">
        <v>108</v>
      </c>
      <c r="E225" s="61" t="s">
        <v>101</v>
      </c>
      <c r="F225" s="61" t="s">
        <v>60</v>
      </c>
      <c r="G225" s="140">
        <f>G226</f>
        <v>5836</v>
      </c>
    </row>
    <row r="226" spans="1:7" x14ac:dyDescent="0.25">
      <c r="A226" s="265" t="s">
        <v>102</v>
      </c>
      <c r="B226" s="73" t="s">
        <v>84</v>
      </c>
      <c r="C226" s="61" t="s">
        <v>61</v>
      </c>
      <c r="D226" s="61" t="s">
        <v>108</v>
      </c>
      <c r="E226" s="65" t="s">
        <v>96</v>
      </c>
      <c r="F226" s="61" t="s">
        <v>60</v>
      </c>
      <c r="G226" s="140">
        <f>G227+G228+G229</f>
        <v>5836</v>
      </c>
    </row>
    <row r="227" spans="1:7" ht="43.5" x14ac:dyDescent="0.25">
      <c r="A227" s="260" t="s">
        <v>94</v>
      </c>
      <c r="B227" s="73" t="s">
        <v>84</v>
      </c>
      <c r="C227" s="61" t="s">
        <v>61</v>
      </c>
      <c r="D227" s="61" t="s">
        <v>108</v>
      </c>
      <c r="E227" s="65" t="s">
        <v>96</v>
      </c>
      <c r="F227" s="61" t="s">
        <v>93</v>
      </c>
      <c r="G227" s="140">
        <v>4411</v>
      </c>
    </row>
    <row r="228" spans="1:7" x14ac:dyDescent="0.25">
      <c r="A228" s="207" t="s">
        <v>103</v>
      </c>
      <c r="B228" s="73" t="s">
        <v>84</v>
      </c>
      <c r="C228" s="61" t="s">
        <v>61</v>
      </c>
      <c r="D228" s="61" t="s">
        <v>108</v>
      </c>
      <c r="E228" s="65" t="s">
        <v>96</v>
      </c>
      <c r="F228" s="61" t="s">
        <v>91</v>
      </c>
      <c r="G228" s="140">
        <v>1420</v>
      </c>
    </row>
    <row r="229" spans="1:7" x14ac:dyDescent="0.25">
      <c r="A229" s="207" t="s">
        <v>104</v>
      </c>
      <c r="B229" s="73" t="s">
        <v>84</v>
      </c>
      <c r="C229" s="61" t="s">
        <v>61</v>
      </c>
      <c r="D229" s="61" t="s">
        <v>108</v>
      </c>
      <c r="E229" s="65" t="s">
        <v>96</v>
      </c>
      <c r="F229" s="61" t="s">
        <v>97</v>
      </c>
      <c r="G229" s="140">
        <v>5</v>
      </c>
    </row>
    <row r="230" spans="1:7" x14ac:dyDescent="0.25">
      <c r="A230" s="205" t="s">
        <v>111</v>
      </c>
      <c r="B230" s="100" t="s">
        <v>84</v>
      </c>
      <c r="C230" s="61" t="s">
        <v>61</v>
      </c>
      <c r="D230" s="61" t="s">
        <v>110</v>
      </c>
      <c r="E230" s="61" t="s">
        <v>107</v>
      </c>
      <c r="F230" s="61" t="s">
        <v>60</v>
      </c>
      <c r="G230" s="140">
        <f>G231+G234</f>
        <v>1340.1</v>
      </c>
    </row>
    <row r="231" spans="1:7" x14ac:dyDescent="0.25">
      <c r="A231" s="207" t="s">
        <v>206</v>
      </c>
      <c r="B231" s="100" t="s">
        <v>84</v>
      </c>
      <c r="C231" s="61" t="s">
        <v>61</v>
      </c>
      <c r="D231" s="61" t="s">
        <v>110</v>
      </c>
      <c r="E231" s="65" t="s">
        <v>205</v>
      </c>
      <c r="F231" s="61" t="s">
        <v>60</v>
      </c>
      <c r="G231" s="140">
        <f>G232+G233</f>
        <v>1332</v>
      </c>
    </row>
    <row r="232" spans="1:7" ht="43.5" x14ac:dyDescent="0.25">
      <c r="A232" s="207" t="s">
        <v>94</v>
      </c>
      <c r="B232" s="100" t="s">
        <v>84</v>
      </c>
      <c r="C232" s="61" t="s">
        <v>61</v>
      </c>
      <c r="D232" s="61" t="s">
        <v>110</v>
      </c>
      <c r="E232" s="65" t="s">
        <v>205</v>
      </c>
      <c r="F232" s="61" t="s">
        <v>93</v>
      </c>
      <c r="G232" s="140">
        <v>1265</v>
      </c>
    </row>
    <row r="233" spans="1:7" x14ac:dyDescent="0.25">
      <c r="A233" s="207" t="s">
        <v>103</v>
      </c>
      <c r="B233" s="100" t="s">
        <v>84</v>
      </c>
      <c r="C233" s="61" t="s">
        <v>61</v>
      </c>
      <c r="D233" s="61" t="s">
        <v>110</v>
      </c>
      <c r="E233" s="65" t="s">
        <v>205</v>
      </c>
      <c r="F233" s="61" t="s">
        <v>91</v>
      </c>
      <c r="G233" s="140">
        <v>67</v>
      </c>
    </row>
    <row r="234" spans="1:7" x14ac:dyDescent="0.25">
      <c r="A234" s="262" t="s">
        <v>113</v>
      </c>
      <c r="B234" s="100" t="s">
        <v>84</v>
      </c>
      <c r="C234" s="61" t="s">
        <v>61</v>
      </c>
      <c r="D234" s="61" t="s">
        <v>110</v>
      </c>
      <c r="E234" s="61" t="s">
        <v>264</v>
      </c>
      <c r="F234" s="61" t="s">
        <v>60</v>
      </c>
      <c r="G234" s="221">
        <f>G235</f>
        <v>8.1</v>
      </c>
    </row>
    <row r="235" spans="1:7" x14ac:dyDescent="0.25">
      <c r="A235" s="260" t="s">
        <v>104</v>
      </c>
      <c r="B235" s="100" t="s">
        <v>84</v>
      </c>
      <c r="C235" s="61" t="s">
        <v>61</v>
      </c>
      <c r="D235" s="61" t="s">
        <v>110</v>
      </c>
      <c r="E235" s="61" t="s">
        <v>264</v>
      </c>
      <c r="F235" s="61" t="s">
        <v>97</v>
      </c>
      <c r="G235" s="263">
        <v>8.1</v>
      </c>
    </row>
    <row r="236" spans="1:7" ht="30" x14ac:dyDescent="0.25">
      <c r="A236" s="202" t="s">
        <v>191</v>
      </c>
      <c r="B236" s="130" t="s">
        <v>84</v>
      </c>
      <c r="C236" s="78" t="s">
        <v>192</v>
      </c>
      <c r="D236" s="78" t="s">
        <v>78</v>
      </c>
      <c r="E236" s="131" t="s">
        <v>63</v>
      </c>
      <c r="F236" s="78" t="s">
        <v>60</v>
      </c>
      <c r="G236" s="210">
        <f>G237+G245</f>
        <v>94212</v>
      </c>
    </row>
    <row r="237" spans="1:7" ht="29.25" x14ac:dyDescent="0.25">
      <c r="A237" s="213" t="s">
        <v>193</v>
      </c>
      <c r="B237" s="100" t="s">
        <v>84</v>
      </c>
      <c r="C237" s="114" t="s">
        <v>192</v>
      </c>
      <c r="D237" s="114" t="s">
        <v>61</v>
      </c>
      <c r="E237" s="114" t="s">
        <v>63</v>
      </c>
      <c r="F237" s="114" t="s">
        <v>60</v>
      </c>
      <c r="G237" s="208">
        <f>G238</f>
        <v>93938.1</v>
      </c>
    </row>
    <row r="238" spans="1:7" x14ac:dyDescent="0.25">
      <c r="A238" s="207" t="s">
        <v>82</v>
      </c>
      <c r="B238" s="73" t="s">
        <v>84</v>
      </c>
      <c r="C238" s="62" t="s">
        <v>192</v>
      </c>
      <c r="D238" s="62" t="s">
        <v>61</v>
      </c>
      <c r="E238" s="62" t="s">
        <v>195</v>
      </c>
      <c r="F238" s="62" t="s">
        <v>60</v>
      </c>
      <c r="G238" s="140">
        <f>G239+G241+G243</f>
        <v>93938.1</v>
      </c>
    </row>
    <row r="239" spans="1:7" ht="29.25" x14ac:dyDescent="0.25">
      <c r="A239" s="213" t="s">
        <v>256</v>
      </c>
      <c r="B239" s="73" t="s">
        <v>84</v>
      </c>
      <c r="C239" s="62" t="s">
        <v>192</v>
      </c>
      <c r="D239" s="62" t="s">
        <v>61</v>
      </c>
      <c r="E239" s="62" t="s">
        <v>257</v>
      </c>
      <c r="F239" s="62" t="s">
        <v>60</v>
      </c>
      <c r="G239" s="140">
        <f>G240</f>
        <v>3488.8</v>
      </c>
    </row>
    <row r="240" spans="1:7" x14ac:dyDescent="0.25">
      <c r="A240" s="228" t="s">
        <v>177</v>
      </c>
      <c r="B240" s="73" t="s">
        <v>84</v>
      </c>
      <c r="C240" s="62" t="s">
        <v>192</v>
      </c>
      <c r="D240" s="62" t="s">
        <v>61</v>
      </c>
      <c r="E240" s="62" t="s">
        <v>257</v>
      </c>
      <c r="F240" s="62" t="s">
        <v>84</v>
      </c>
      <c r="G240" s="140">
        <v>3488.8</v>
      </c>
    </row>
    <row r="241" spans="1:9" ht="43.5" x14ac:dyDescent="0.25">
      <c r="A241" s="98" t="s">
        <v>197</v>
      </c>
      <c r="B241" s="73" t="s">
        <v>84</v>
      </c>
      <c r="C241" s="62" t="s">
        <v>192</v>
      </c>
      <c r="D241" s="62" t="s">
        <v>61</v>
      </c>
      <c r="E241" s="62" t="s">
        <v>196</v>
      </c>
      <c r="F241" s="62" t="s">
        <v>60</v>
      </c>
      <c r="G241" s="140">
        <v>263.3</v>
      </c>
    </row>
    <row r="242" spans="1:9" x14ac:dyDescent="0.25">
      <c r="A242" s="228" t="s">
        <v>177</v>
      </c>
      <c r="B242" s="73" t="s">
        <v>84</v>
      </c>
      <c r="C242" s="62" t="s">
        <v>192</v>
      </c>
      <c r="D242" s="62" t="s">
        <v>61</v>
      </c>
      <c r="E242" s="62" t="s">
        <v>196</v>
      </c>
      <c r="F242" s="62" t="s">
        <v>84</v>
      </c>
      <c r="G242" s="140">
        <v>263.3</v>
      </c>
    </row>
    <row r="243" spans="1:9" ht="57.75" x14ac:dyDescent="0.25">
      <c r="A243" s="98" t="s">
        <v>199</v>
      </c>
      <c r="B243" s="73" t="s">
        <v>84</v>
      </c>
      <c r="C243" s="62" t="s">
        <v>192</v>
      </c>
      <c r="D243" s="62" t="s">
        <v>61</v>
      </c>
      <c r="E243" s="62" t="s">
        <v>198</v>
      </c>
      <c r="F243" s="62" t="s">
        <v>60</v>
      </c>
      <c r="G243" s="140">
        <f>G244</f>
        <v>90186</v>
      </c>
    </row>
    <row r="244" spans="1:9" x14ac:dyDescent="0.25">
      <c r="A244" s="228" t="s">
        <v>177</v>
      </c>
      <c r="B244" s="73" t="s">
        <v>84</v>
      </c>
      <c r="C244" s="62" t="s">
        <v>192</v>
      </c>
      <c r="D244" s="62" t="s">
        <v>61</v>
      </c>
      <c r="E244" s="62" t="s">
        <v>198</v>
      </c>
      <c r="F244" s="62" t="s">
        <v>84</v>
      </c>
      <c r="G244" s="140">
        <v>90186</v>
      </c>
    </row>
    <row r="245" spans="1:9" x14ac:dyDescent="0.25">
      <c r="A245" s="219" t="s">
        <v>194</v>
      </c>
      <c r="B245" s="73" t="s">
        <v>84</v>
      </c>
      <c r="C245" s="62" t="s">
        <v>192</v>
      </c>
      <c r="D245" s="62" t="s">
        <v>77</v>
      </c>
      <c r="E245" s="62" t="s">
        <v>63</v>
      </c>
      <c r="F245" s="62" t="s">
        <v>60</v>
      </c>
      <c r="G245" s="140">
        <f>G246</f>
        <v>273.89999999999998</v>
      </c>
    </row>
    <row r="246" spans="1:9" x14ac:dyDescent="0.25">
      <c r="A246" s="207" t="s">
        <v>82</v>
      </c>
      <c r="B246" s="73" t="s">
        <v>84</v>
      </c>
      <c r="C246" s="62" t="s">
        <v>192</v>
      </c>
      <c r="D246" s="62" t="s">
        <v>77</v>
      </c>
      <c r="E246" s="62" t="s">
        <v>81</v>
      </c>
      <c r="F246" s="62" t="s">
        <v>60</v>
      </c>
      <c r="G246" s="140">
        <f>G247</f>
        <v>273.89999999999998</v>
      </c>
    </row>
    <row r="247" spans="1:9" x14ac:dyDescent="0.25">
      <c r="A247" s="128" t="s">
        <v>254</v>
      </c>
      <c r="B247" s="73" t="s">
        <v>84</v>
      </c>
      <c r="C247" s="62" t="s">
        <v>192</v>
      </c>
      <c r="D247" s="62" t="s">
        <v>77</v>
      </c>
      <c r="E247" s="129" t="s">
        <v>255</v>
      </c>
      <c r="F247" s="62" t="s">
        <v>60</v>
      </c>
      <c r="G247" s="140">
        <f>G248</f>
        <v>273.89999999999998</v>
      </c>
    </row>
    <row r="248" spans="1:9" x14ac:dyDescent="0.25">
      <c r="A248" s="128" t="s">
        <v>177</v>
      </c>
      <c r="B248" s="73" t="s">
        <v>84</v>
      </c>
      <c r="C248" s="62" t="s">
        <v>192</v>
      </c>
      <c r="D248" s="62" t="s">
        <v>77</v>
      </c>
      <c r="E248" s="129" t="s">
        <v>255</v>
      </c>
      <c r="F248" s="62" t="s">
        <v>84</v>
      </c>
      <c r="G248" s="140">
        <v>273.89999999999998</v>
      </c>
    </row>
    <row r="249" spans="1:9" ht="30" x14ac:dyDescent="0.25">
      <c r="A249" s="257" t="s">
        <v>240</v>
      </c>
      <c r="B249" s="105" t="s">
        <v>241</v>
      </c>
      <c r="C249" s="105" t="s">
        <v>78</v>
      </c>
      <c r="D249" s="105" t="s">
        <v>78</v>
      </c>
      <c r="E249" s="105" t="s">
        <v>99</v>
      </c>
      <c r="F249" s="105" t="s">
        <v>60</v>
      </c>
      <c r="G249" s="224">
        <f>G250</f>
        <v>4256.5000000000009</v>
      </c>
    </row>
    <row r="250" spans="1:9" x14ac:dyDescent="0.25">
      <c r="A250" s="137" t="s">
        <v>222</v>
      </c>
      <c r="B250" s="130" t="s">
        <v>241</v>
      </c>
      <c r="C250" s="78" t="s">
        <v>61</v>
      </c>
      <c r="D250" s="78" t="s">
        <v>78</v>
      </c>
      <c r="E250" s="78" t="s">
        <v>99</v>
      </c>
      <c r="F250" s="78" t="s">
        <v>60</v>
      </c>
      <c r="G250" s="210">
        <f>G251</f>
        <v>4256.5000000000009</v>
      </c>
    </row>
    <row r="251" spans="1:9" x14ac:dyDescent="0.25">
      <c r="A251" s="205" t="s">
        <v>111</v>
      </c>
      <c r="B251" s="104" t="s">
        <v>241</v>
      </c>
      <c r="C251" s="61" t="s">
        <v>61</v>
      </c>
      <c r="D251" s="61" t="s">
        <v>110</v>
      </c>
      <c r="E251" s="61" t="s">
        <v>107</v>
      </c>
      <c r="F251" s="61" t="s">
        <v>60</v>
      </c>
      <c r="G251" s="140">
        <f>G252</f>
        <v>4256.5000000000009</v>
      </c>
    </row>
    <row r="252" spans="1:9" x14ac:dyDescent="0.25">
      <c r="A252" s="205" t="s">
        <v>82</v>
      </c>
      <c r="B252" s="104" t="s">
        <v>241</v>
      </c>
      <c r="C252" s="61" t="s">
        <v>61</v>
      </c>
      <c r="D252" s="61" t="s">
        <v>110</v>
      </c>
      <c r="E252" s="61" t="s">
        <v>101</v>
      </c>
      <c r="F252" s="61" t="s">
        <v>60</v>
      </c>
      <c r="G252" s="140">
        <f>G253+G257</f>
        <v>4256.5000000000009</v>
      </c>
    </row>
    <row r="253" spans="1:9" x14ac:dyDescent="0.25">
      <c r="A253" s="206" t="s">
        <v>102</v>
      </c>
      <c r="B253" s="104" t="s">
        <v>241</v>
      </c>
      <c r="C253" s="61" t="s">
        <v>61</v>
      </c>
      <c r="D253" s="61" t="s">
        <v>110</v>
      </c>
      <c r="E253" s="65" t="s">
        <v>96</v>
      </c>
      <c r="F253" s="61" t="s">
        <v>60</v>
      </c>
      <c r="G253" s="140">
        <f>G254+G255+G256</f>
        <v>4242.2000000000007</v>
      </c>
      <c r="I253" s="136"/>
    </row>
    <row r="254" spans="1:9" ht="43.5" x14ac:dyDescent="0.25">
      <c r="A254" s="207" t="s">
        <v>94</v>
      </c>
      <c r="B254" s="104" t="s">
        <v>241</v>
      </c>
      <c r="C254" s="61" t="s">
        <v>61</v>
      </c>
      <c r="D254" s="61" t="s">
        <v>110</v>
      </c>
      <c r="E254" s="65" t="s">
        <v>96</v>
      </c>
      <c r="F254" s="61" t="s">
        <v>93</v>
      </c>
      <c r="G254" s="140">
        <v>2062.9</v>
      </c>
    </row>
    <row r="255" spans="1:9" x14ac:dyDescent="0.25">
      <c r="A255" s="207" t="s">
        <v>103</v>
      </c>
      <c r="B255" s="104" t="s">
        <v>241</v>
      </c>
      <c r="C255" s="61" t="s">
        <v>61</v>
      </c>
      <c r="D255" s="61" t="s">
        <v>110</v>
      </c>
      <c r="E255" s="65" t="s">
        <v>96</v>
      </c>
      <c r="F255" s="61" t="s">
        <v>91</v>
      </c>
      <c r="G255" s="140">
        <v>2174.8000000000002</v>
      </c>
    </row>
    <row r="256" spans="1:9" x14ac:dyDescent="0.25">
      <c r="A256" s="207" t="s">
        <v>104</v>
      </c>
      <c r="B256" s="104" t="s">
        <v>241</v>
      </c>
      <c r="C256" s="61" t="s">
        <v>61</v>
      </c>
      <c r="D256" s="61" t="s">
        <v>110</v>
      </c>
      <c r="E256" s="65" t="s">
        <v>96</v>
      </c>
      <c r="F256" s="61" t="s">
        <v>97</v>
      </c>
      <c r="G256" s="140">
        <v>4.5</v>
      </c>
    </row>
    <row r="257" spans="1:9" x14ac:dyDescent="0.25">
      <c r="A257" s="262" t="s">
        <v>113</v>
      </c>
      <c r="B257" s="100" t="s">
        <v>241</v>
      </c>
      <c r="C257" s="61" t="s">
        <v>61</v>
      </c>
      <c r="D257" s="61" t="s">
        <v>110</v>
      </c>
      <c r="E257" s="61" t="s">
        <v>264</v>
      </c>
      <c r="F257" s="61" t="s">
        <v>60</v>
      </c>
      <c r="G257" s="221">
        <f>G258</f>
        <v>14.3</v>
      </c>
      <c r="I257" s="136"/>
    </row>
    <row r="258" spans="1:9" ht="15.75" thickBot="1" x14ac:dyDescent="0.3">
      <c r="A258" s="350" t="s">
        <v>104</v>
      </c>
      <c r="B258" s="351" t="s">
        <v>241</v>
      </c>
      <c r="C258" s="352" t="s">
        <v>61</v>
      </c>
      <c r="D258" s="352" t="s">
        <v>110</v>
      </c>
      <c r="E258" s="352" t="s">
        <v>264</v>
      </c>
      <c r="F258" s="352" t="s">
        <v>97</v>
      </c>
      <c r="G258" s="353">
        <v>14.3</v>
      </c>
    </row>
    <row r="259" spans="1:9" ht="16.5" thickBot="1" x14ac:dyDescent="0.3">
      <c r="A259" s="344" t="s">
        <v>43</v>
      </c>
      <c r="B259" s="345"/>
      <c r="C259" s="346"/>
      <c r="D259" s="346"/>
      <c r="E259" s="346"/>
      <c r="F259" s="346"/>
      <c r="G259" s="354">
        <f>G5+G13+G51+G104+G168+G174+G207+G222+G249</f>
        <v>538338.47</v>
      </c>
    </row>
    <row r="260" spans="1:9" x14ac:dyDescent="0.25">
      <c r="B260" s="60"/>
    </row>
    <row r="261" spans="1:9" ht="15.75" x14ac:dyDescent="0.25">
      <c r="A261" s="18" t="s">
        <v>17</v>
      </c>
      <c r="B261" s="5"/>
      <c r="C261" s="359"/>
      <c r="D261" s="85"/>
      <c r="E261" s="85"/>
      <c r="F261" s="149"/>
    </row>
    <row r="262" spans="1:9" ht="15.75" x14ac:dyDescent="0.25">
      <c r="A262" s="369" t="s">
        <v>18</v>
      </c>
      <c r="B262" s="369"/>
      <c r="C262" s="370" t="s">
        <v>19</v>
      </c>
      <c r="D262" s="370"/>
      <c r="E262" s="370"/>
      <c r="F262" s="370"/>
    </row>
    <row r="263" spans="1:9" x14ac:dyDescent="0.25">
      <c r="B263" s="60"/>
    </row>
    <row r="264" spans="1:9" x14ac:dyDescent="0.25">
      <c r="B264" s="60"/>
    </row>
    <row r="265" spans="1:9" x14ac:dyDescent="0.25">
      <c r="B265" s="60"/>
    </row>
    <row r="266" spans="1:9" x14ac:dyDescent="0.25">
      <c r="B266" s="60"/>
    </row>
    <row r="267" spans="1:9" x14ac:dyDescent="0.25">
      <c r="B267" s="60"/>
    </row>
    <row r="268" spans="1:9" x14ac:dyDescent="0.25">
      <c r="B268" s="60"/>
    </row>
    <row r="269" spans="1:9" x14ac:dyDescent="0.25">
      <c r="B269" s="60"/>
    </row>
    <row r="270" spans="1:9" x14ac:dyDescent="0.25">
      <c r="B270" s="60"/>
    </row>
    <row r="271" spans="1:9" x14ac:dyDescent="0.25">
      <c r="B271" s="60"/>
    </row>
    <row r="272" spans="1:9" x14ac:dyDescent="0.25">
      <c r="B272" s="60"/>
    </row>
    <row r="273" spans="2:2" x14ac:dyDescent="0.25">
      <c r="B273" s="60"/>
    </row>
    <row r="274" spans="2:2" x14ac:dyDescent="0.25">
      <c r="B274" s="60"/>
    </row>
    <row r="275" spans="2:2" x14ac:dyDescent="0.25">
      <c r="B275" s="60"/>
    </row>
    <row r="276" spans="2:2" x14ac:dyDescent="0.25">
      <c r="B276" s="60"/>
    </row>
    <row r="277" spans="2:2" x14ac:dyDescent="0.25">
      <c r="B277" s="60"/>
    </row>
    <row r="278" spans="2:2" x14ac:dyDescent="0.25">
      <c r="B278" s="60"/>
    </row>
    <row r="279" spans="2:2" x14ac:dyDescent="0.25">
      <c r="B279" s="60"/>
    </row>
    <row r="280" spans="2:2" x14ac:dyDescent="0.25">
      <c r="B280" s="60"/>
    </row>
    <row r="281" spans="2:2" x14ac:dyDescent="0.25">
      <c r="B281" s="60"/>
    </row>
    <row r="282" spans="2:2" x14ac:dyDescent="0.25">
      <c r="B282" s="60"/>
    </row>
    <row r="283" spans="2:2" x14ac:dyDescent="0.25">
      <c r="B283" s="60"/>
    </row>
    <row r="284" spans="2:2" x14ac:dyDescent="0.25">
      <c r="B284" s="60"/>
    </row>
    <row r="285" spans="2:2" x14ac:dyDescent="0.25">
      <c r="B285" s="60"/>
    </row>
    <row r="286" spans="2:2" x14ac:dyDescent="0.25">
      <c r="B286" s="60"/>
    </row>
    <row r="287" spans="2:2" x14ac:dyDescent="0.25">
      <c r="B287" s="60"/>
    </row>
    <row r="288" spans="2:2" x14ac:dyDescent="0.25">
      <c r="B288" s="60"/>
    </row>
    <row r="289" spans="2:2" x14ac:dyDescent="0.25">
      <c r="B289" s="60"/>
    </row>
    <row r="290" spans="2:2" x14ac:dyDescent="0.25">
      <c r="B290" s="60"/>
    </row>
    <row r="291" spans="2:2" x14ac:dyDescent="0.25">
      <c r="B291" s="60"/>
    </row>
    <row r="292" spans="2:2" x14ac:dyDescent="0.25">
      <c r="B292" s="60"/>
    </row>
    <row r="293" spans="2:2" x14ac:dyDescent="0.25">
      <c r="B293" s="60"/>
    </row>
    <row r="294" spans="2:2" x14ac:dyDescent="0.25">
      <c r="B294" s="60"/>
    </row>
    <row r="295" spans="2:2" x14ac:dyDescent="0.25">
      <c r="B295" s="60"/>
    </row>
    <row r="296" spans="2:2" x14ac:dyDescent="0.25">
      <c r="B296" s="60"/>
    </row>
    <row r="297" spans="2:2" x14ac:dyDescent="0.25">
      <c r="B297" s="60"/>
    </row>
    <row r="298" spans="2:2" x14ac:dyDescent="0.25">
      <c r="B298" s="60"/>
    </row>
    <row r="299" spans="2:2" x14ac:dyDescent="0.25">
      <c r="B299" s="60"/>
    </row>
    <row r="300" spans="2:2" x14ac:dyDescent="0.25">
      <c r="B300" s="60"/>
    </row>
    <row r="301" spans="2:2" x14ac:dyDescent="0.25">
      <c r="B301" s="60"/>
    </row>
    <row r="302" spans="2:2" x14ac:dyDescent="0.25">
      <c r="B302" s="60"/>
    </row>
    <row r="303" spans="2:2" x14ac:dyDescent="0.25">
      <c r="B303" s="60"/>
    </row>
    <row r="304" spans="2:2" x14ac:dyDescent="0.25">
      <c r="B304" s="60"/>
    </row>
    <row r="305" spans="2:2" x14ac:dyDescent="0.25">
      <c r="B305" s="60"/>
    </row>
    <row r="306" spans="2:2" x14ac:dyDescent="0.25">
      <c r="B306" s="60"/>
    </row>
    <row r="307" spans="2:2" x14ac:dyDescent="0.25">
      <c r="B307" s="60"/>
    </row>
    <row r="308" spans="2:2" x14ac:dyDescent="0.25">
      <c r="B308" s="60"/>
    </row>
    <row r="309" spans="2:2" x14ac:dyDescent="0.25">
      <c r="B309" s="60"/>
    </row>
    <row r="310" spans="2:2" x14ac:dyDescent="0.25">
      <c r="B310" s="60"/>
    </row>
    <row r="311" spans="2:2" x14ac:dyDescent="0.25">
      <c r="B311" s="60"/>
    </row>
    <row r="312" spans="2:2" x14ac:dyDescent="0.25">
      <c r="B312" s="60"/>
    </row>
    <row r="313" spans="2:2" x14ac:dyDescent="0.25">
      <c r="B313" s="60"/>
    </row>
    <row r="314" spans="2:2" x14ac:dyDescent="0.25">
      <c r="B314" s="60"/>
    </row>
    <row r="315" spans="2:2" x14ac:dyDescent="0.25">
      <c r="B315" s="60"/>
    </row>
    <row r="316" spans="2:2" x14ac:dyDescent="0.25">
      <c r="B316" s="60"/>
    </row>
    <row r="317" spans="2:2" x14ac:dyDescent="0.25">
      <c r="B317" s="60"/>
    </row>
    <row r="318" spans="2:2" x14ac:dyDescent="0.25">
      <c r="B318" s="60"/>
    </row>
    <row r="319" spans="2:2" x14ac:dyDescent="0.25">
      <c r="B319" s="60"/>
    </row>
    <row r="320" spans="2:2" x14ac:dyDescent="0.25">
      <c r="B320" s="60"/>
    </row>
    <row r="321" spans="2:2" x14ac:dyDescent="0.25">
      <c r="B321" s="60"/>
    </row>
    <row r="322" spans="2:2" x14ac:dyDescent="0.25">
      <c r="B322" s="60"/>
    </row>
    <row r="323" spans="2:2" x14ac:dyDescent="0.25">
      <c r="B323" s="60"/>
    </row>
    <row r="324" spans="2:2" x14ac:dyDescent="0.25">
      <c r="B324" s="60"/>
    </row>
    <row r="325" spans="2:2" x14ac:dyDescent="0.25">
      <c r="B325" s="60"/>
    </row>
    <row r="326" spans="2:2" x14ac:dyDescent="0.25">
      <c r="B326" s="60"/>
    </row>
    <row r="327" spans="2:2" x14ac:dyDescent="0.25">
      <c r="B327" s="60"/>
    </row>
    <row r="328" spans="2:2" x14ac:dyDescent="0.25">
      <c r="B328" s="60"/>
    </row>
    <row r="329" spans="2:2" x14ac:dyDescent="0.25">
      <c r="B329" s="60"/>
    </row>
    <row r="330" spans="2:2" x14ac:dyDescent="0.25">
      <c r="B330" s="60"/>
    </row>
    <row r="331" spans="2:2" x14ac:dyDescent="0.25">
      <c r="B331" s="60"/>
    </row>
    <row r="332" spans="2:2" x14ac:dyDescent="0.25">
      <c r="B332" s="60"/>
    </row>
    <row r="333" spans="2:2" x14ac:dyDescent="0.25">
      <c r="B333" s="60"/>
    </row>
    <row r="334" spans="2:2" x14ac:dyDescent="0.25">
      <c r="B334" s="60"/>
    </row>
    <row r="335" spans="2:2" x14ac:dyDescent="0.25">
      <c r="B335" s="60"/>
    </row>
    <row r="336" spans="2:2" x14ac:dyDescent="0.25">
      <c r="B336" s="60"/>
    </row>
    <row r="337" spans="2:2" x14ac:dyDescent="0.25">
      <c r="B337" s="60"/>
    </row>
    <row r="338" spans="2:2" x14ac:dyDescent="0.25">
      <c r="B338" s="60"/>
    </row>
    <row r="339" spans="2:2" x14ac:dyDescent="0.25">
      <c r="B339" s="60"/>
    </row>
    <row r="340" spans="2:2" x14ac:dyDescent="0.25">
      <c r="B340" s="60"/>
    </row>
    <row r="341" spans="2:2" x14ac:dyDescent="0.25">
      <c r="B341" s="60"/>
    </row>
    <row r="342" spans="2:2" x14ac:dyDescent="0.25">
      <c r="B342" s="60"/>
    </row>
    <row r="343" spans="2:2" x14ac:dyDescent="0.25">
      <c r="B343" s="60"/>
    </row>
    <row r="344" spans="2:2" x14ac:dyDescent="0.25">
      <c r="B344" s="60"/>
    </row>
    <row r="345" spans="2:2" x14ac:dyDescent="0.25">
      <c r="B345" s="60"/>
    </row>
    <row r="346" spans="2:2" x14ac:dyDescent="0.25">
      <c r="B346" s="60"/>
    </row>
    <row r="347" spans="2:2" x14ac:dyDescent="0.25">
      <c r="B347" s="60"/>
    </row>
    <row r="348" spans="2:2" x14ac:dyDescent="0.25">
      <c r="B348" s="60"/>
    </row>
    <row r="349" spans="2:2" x14ac:dyDescent="0.25">
      <c r="B349" s="60"/>
    </row>
    <row r="350" spans="2:2" x14ac:dyDescent="0.25">
      <c r="B350" s="60"/>
    </row>
    <row r="351" spans="2:2" x14ac:dyDescent="0.25">
      <c r="B351" s="60"/>
    </row>
    <row r="352" spans="2:2" x14ac:dyDescent="0.25">
      <c r="B352" s="60"/>
    </row>
    <row r="353" spans="2:2" x14ac:dyDescent="0.25">
      <c r="B353" s="60"/>
    </row>
    <row r="354" spans="2:2" x14ac:dyDescent="0.25">
      <c r="B354" s="60"/>
    </row>
    <row r="355" spans="2:2" x14ac:dyDescent="0.25">
      <c r="B355" s="60"/>
    </row>
    <row r="356" spans="2:2" x14ac:dyDescent="0.25">
      <c r="B356" s="60"/>
    </row>
    <row r="357" spans="2:2" x14ac:dyDescent="0.25">
      <c r="B357" s="60"/>
    </row>
    <row r="358" spans="2:2" x14ac:dyDescent="0.25">
      <c r="B358" s="60"/>
    </row>
    <row r="359" spans="2:2" x14ac:dyDescent="0.25">
      <c r="B359" s="60"/>
    </row>
    <row r="360" spans="2:2" x14ac:dyDescent="0.25">
      <c r="B360" s="60"/>
    </row>
    <row r="361" spans="2:2" x14ac:dyDescent="0.25">
      <c r="B361" s="60"/>
    </row>
    <row r="362" spans="2:2" x14ac:dyDescent="0.25">
      <c r="B362" s="60"/>
    </row>
    <row r="363" spans="2:2" x14ac:dyDescent="0.25">
      <c r="B363" s="60"/>
    </row>
    <row r="364" spans="2:2" x14ac:dyDescent="0.25">
      <c r="B364" s="60"/>
    </row>
    <row r="365" spans="2:2" x14ac:dyDescent="0.25">
      <c r="B365" s="60"/>
    </row>
    <row r="366" spans="2:2" x14ac:dyDescent="0.25">
      <c r="B366" s="60"/>
    </row>
    <row r="367" spans="2:2" x14ac:dyDescent="0.25">
      <c r="B367" s="60"/>
    </row>
    <row r="368" spans="2:2" x14ac:dyDescent="0.25">
      <c r="B368" s="60"/>
    </row>
    <row r="369" spans="2:2" x14ac:dyDescent="0.25">
      <c r="B369" s="60"/>
    </row>
    <row r="370" spans="2:2" x14ac:dyDescent="0.25">
      <c r="B370" s="60"/>
    </row>
    <row r="371" spans="2:2" x14ac:dyDescent="0.25">
      <c r="B371" s="60"/>
    </row>
    <row r="372" spans="2:2" x14ac:dyDescent="0.25">
      <c r="B372" s="60"/>
    </row>
    <row r="373" spans="2:2" x14ac:dyDescent="0.25">
      <c r="B373" s="60"/>
    </row>
    <row r="374" spans="2:2" x14ac:dyDescent="0.25">
      <c r="B374" s="60"/>
    </row>
    <row r="375" spans="2:2" x14ac:dyDescent="0.25">
      <c r="B375" s="60"/>
    </row>
    <row r="376" spans="2:2" x14ac:dyDescent="0.25">
      <c r="B376" s="60"/>
    </row>
    <row r="377" spans="2:2" x14ac:dyDescent="0.25">
      <c r="B377" s="60"/>
    </row>
    <row r="378" spans="2:2" x14ac:dyDescent="0.25">
      <c r="B378" s="60"/>
    </row>
    <row r="379" spans="2:2" x14ac:dyDescent="0.25">
      <c r="B379" s="60"/>
    </row>
    <row r="380" spans="2:2" x14ac:dyDescent="0.25">
      <c r="B380" s="60"/>
    </row>
    <row r="381" spans="2:2" x14ac:dyDescent="0.25">
      <c r="B381" s="60"/>
    </row>
    <row r="382" spans="2:2" x14ac:dyDescent="0.25">
      <c r="B382" s="60"/>
    </row>
    <row r="383" spans="2:2" x14ac:dyDescent="0.25">
      <c r="B383" s="60"/>
    </row>
    <row r="384" spans="2:2" x14ac:dyDescent="0.25">
      <c r="B384" s="60"/>
    </row>
    <row r="385" spans="2:2" x14ac:dyDescent="0.25">
      <c r="B385" s="60"/>
    </row>
    <row r="386" spans="2:2" x14ac:dyDescent="0.25">
      <c r="B386" s="60"/>
    </row>
    <row r="387" spans="2:2" x14ac:dyDescent="0.25">
      <c r="B387" s="60"/>
    </row>
    <row r="388" spans="2:2" x14ac:dyDescent="0.25">
      <c r="B388" s="60"/>
    </row>
    <row r="389" spans="2:2" x14ac:dyDescent="0.25">
      <c r="B389" s="60"/>
    </row>
    <row r="390" spans="2:2" x14ac:dyDescent="0.25">
      <c r="B390" s="60"/>
    </row>
    <row r="391" spans="2:2" x14ac:dyDescent="0.25">
      <c r="B391" s="60"/>
    </row>
    <row r="392" spans="2:2" x14ac:dyDescent="0.25">
      <c r="B392" s="60"/>
    </row>
    <row r="393" spans="2:2" x14ac:dyDescent="0.25">
      <c r="B393" s="60"/>
    </row>
    <row r="394" spans="2:2" x14ac:dyDescent="0.25">
      <c r="B394" s="60"/>
    </row>
    <row r="395" spans="2:2" x14ac:dyDescent="0.25">
      <c r="B395" s="60"/>
    </row>
    <row r="396" spans="2:2" x14ac:dyDescent="0.25">
      <c r="B396" s="60"/>
    </row>
    <row r="397" spans="2:2" x14ac:dyDescent="0.25">
      <c r="B397" s="60"/>
    </row>
    <row r="398" spans="2:2" x14ac:dyDescent="0.25">
      <c r="B398" s="60"/>
    </row>
    <row r="399" spans="2:2" x14ac:dyDescent="0.25">
      <c r="B399" s="60"/>
    </row>
    <row r="400" spans="2:2" x14ac:dyDescent="0.25">
      <c r="B400" s="60"/>
    </row>
    <row r="401" spans="2:2" x14ac:dyDescent="0.25">
      <c r="B401" s="60"/>
    </row>
    <row r="402" spans="2:2" x14ac:dyDescent="0.25">
      <c r="B402" s="60"/>
    </row>
    <row r="403" spans="2:2" x14ac:dyDescent="0.25">
      <c r="B403" s="60"/>
    </row>
    <row r="404" spans="2:2" x14ac:dyDescent="0.25">
      <c r="B404" s="60"/>
    </row>
    <row r="405" spans="2:2" x14ac:dyDescent="0.25">
      <c r="B405" s="60"/>
    </row>
    <row r="406" spans="2:2" x14ac:dyDescent="0.25">
      <c r="B406" s="60"/>
    </row>
    <row r="407" spans="2:2" x14ac:dyDescent="0.25">
      <c r="B407" s="60"/>
    </row>
    <row r="408" spans="2:2" x14ac:dyDescent="0.25">
      <c r="B408" s="60"/>
    </row>
    <row r="409" spans="2:2" x14ac:dyDescent="0.25">
      <c r="B409" s="60"/>
    </row>
    <row r="410" spans="2:2" x14ac:dyDescent="0.25">
      <c r="B410" s="60"/>
    </row>
    <row r="411" spans="2:2" x14ac:dyDescent="0.25">
      <c r="B411" s="60"/>
    </row>
    <row r="412" spans="2:2" x14ac:dyDescent="0.25">
      <c r="B412" s="60"/>
    </row>
    <row r="413" spans="2:2" x14ac:dyDescent="0.25">
      <c r="B413" s="60"/>
    </row>
    <row r="414" spans="2:2" x14ac:dyDescent="0.25">
      <c r="B414" s="60"/>
    </row>
    <row r="415" spans="2:2" x14ac:dyDescent="0.25">
      <c r="B415" s="60"/>
    </row>
    <row r="416" spans="2:2" x14ac:dyDescent="0.25">
      <c r="B416" s="60"/>
    </row>
    <row r="417" spans="2:2" x14ac:dyDescent="0.25">
      <c r="B417" s="60"/>
    </row>
    <row r="418" spans="2:2" x14ac:dyDescent="0.25">
      <c r="B418" s="60"/>
    </row>
    <row r="419" spans="2:2" x14ac:dyDescent="0.25">
      <c r="B419" s="60"/>
    </row>
    <row r="420" spans="2:2" x14ac:dyDescent="0.25">
      <c r="B420" s="60"/>
    </row>
    <row r="421" spans="2:2" x14ac:dyDescent="0.25">
      <c r="B421" s="60"/>
    </row>
    <row r="422" spans="2:2" x14ac:dyDescent="0.25">
      <c r="B422" s="60"/>
    </row>
    <row r="423" spans="2:2" x14ac:dyDescent="0.25">
      <c r="B423" s="60"/>
    </row>
    <row r="424" spans="2:2" x14ac:dyDescent="0.25">
      <c r="B424" s="60"/>
    </row>
    <row r="425" spans="2:2" x14ac:dyDescent="0.25">
      <c r="B425" s="60"/>
    </row>
    <row r="426" spans="2:2" x14ac:dyDescent="0.25">
      <c r="B426" s="60"/>
    </row>
    <row r="427" spans="2:2" x14ac:dyDescent="0.25">
      <c r="B427" s="60"/>
    </row>
    <row r="428" spans="2:2" x14ac:dyDescent="0.25">
      <c r="B428" s="60"/>
    </row>
    <row r="429" spans="2:2" x14ac:dyDescent="0.25">
      <c r="B429" s="60"/>
    </row>
    <row r="430" spans="2:2" x14ac:dyDescent="0.25">
      <c r="B430" s="60"/>
    </row>
    <row r="431" spans="2:2" x14ac:dyDescent="0.25">
      <c r="B431" s="60"/>
    </row>
    <row r="432" spans="2:2" x14ac:dyDescent="0.25">
      <c r="B432" s="60"/>
    </row>
    <row r="433" spans="2:2" x14ac:dyDescent="0.25">
      <c r="B433" s="60"/>
    </row>
    <row r="434" spans="2:2" x14ac:dyDescent="0.25">
      <c r="B434" s="60"/>
    </row>
    <row r="435" spans="2:2" x14ac:dyDescent="0.25">
      <c r="B435" s="60"/>
    </row>
    <row r="436" spans="2:2" x14ac:dyDescent="0.25">
      <c r="B436" s="60"/>
    </row>
    <row r="437" spans="2:2" x14ac:dyDescent="0.25">
      <c r="B437" s="60"/>
    </row>
    <row r="438" spans="2:2" x14ac:dyDescent="0.25">
      <c r="B438" s="60"/>
    </row>
    <row r="439" spans="2:2" x14ac:dyDescent="0.25">
      <c r="B439" s="60"/>
    </row>
    <row r="440" spans="2:2" x14ac:dyDescent="0.25">
      <c r="B440" s="60"/>
    </row>
    <row r="441" spans="2:2" x14ac:dyDescent="0.25">
      <c r="B441" s="60"/>
    </row>
    <row r="442" spans="2:2" x14ac:dyDescent="0.25">
      <c r="B442" s="60"/>
    </row>
    <row r="443" spans="2:2" x14ac:dyDescent="0.25">
      <c r="B443" s="60"/>
    </row>
    <row r="444" spans="2:2" x14ac:dyDescent="0.25">
      <c r="B444" s="60"/>
    </row>
    <row r="445" spans="2:2" x14ac:dyDescent="0.25">
      <c r="B445" s="60"/>
    </row>
    <row r="446" spans="2:2" x14ac:dyDescent="0.25">
      <c r="B446" s="60"/>
    </row>
    <row r="447" spans="2:2" x14ac:dyDescent="0.25">
      <c r="B447" s="60"/>
    </row>
    <row r="448" spans="2:2" x14ac:dyDescent="0.25">
      <c r="B448" s="60"/>
    </row>
    <row r="449" spans="2:2" x14ac:dyDescent="0.25">
      <c r="B449" s="60"/>
    </row>
    <row r="450" spans="2:2" x14ac:dyDescent="0.25">
      <c r="B450" s="60"/>
    </row>
    <row r="451" spans="2:2" x14ac:dyDescent="0.25">
      <c r="B451" s="60"/>
    </row>
    <row r="452" spans="2:2" x14ac:dyDescent="0.25">
      <c r="B452" s="60"/>
    </row>
    <row r="453" spans="2:2" x14ac:dyDescent="0.25">
      <c r="B453" s="60"/>
    </row>
    <row r="454" spans="2:2" x14ac:dyDescent="0.25">
      <c r="B454" s="60"/>
    </row>
    <row r="455" spans="2:2" x14ac:dyDescent="0.25">
      <c r="B455" s="60"/>
    </row>
    <row r="456" spans="2:2" x14ac:dyDescent="0.25">
      <c r="B456" s="60"/>
    </row>
    <row r="457" spans="2:2" x14ac:dyDescent="0.25">
      <c r="B457" s="60"/>
    </row>
    <row r="458" spans="2:2" x14ac:dyDescent="0.25">
      <c r="B458" s="60"/>
    </row>
    <row r="459" spans="2:2" x14ac:dyDescent="0.25">
      <c r="B459" s="60"/>
    </row>
    <row r="460" spans="2:2" x14ac:dyDescent="0.25">
      <c r="B460" s="60"/>
    </row>
    <row r="461" spans="2:2" x14ac:dyDescent="0.25">
      <c r="B461" s="60"/>
    </row>
    <row r="462" spans="2:2" x14ac:dyDescent="0.25">
      <c r="B462" s="60"/>
    </row>
    <row r="463" spans="2:2" x14ac:dyDescent="0.25">
      <c r="B463" s="60"/>
    </row>
    <row r="464" spans="2:2" x14ac:dyDescent="0.25">
      <c r="B464" s="60"/>
    </row>
    <row r="465" spans="2:2" x14ac:dyDescent="0.25">
      <c r="B465" s="60"/>
    </row>
    <row r="466" spans="2:2" x14ac:dyDescent="0.25">
      <c r="B466" s="60"/>
    </row>
    <row r="467" spans="2:2" x14ac:dyDescent="0.25">
      <c r="B467" s="60"/>
    </row>
    <row r="468" spans="2:2" x14ac:dyDescent="0.25">
      <c r="B468" s="60"/>
    </row>
    <row r="469" spans="2:2" x14ac:dyDescent="0.25">
      <c r="B469" s="60"/>
    </row>
    <row r="470" spans="2:2" x14ac:dyDescent="0.25">
      <c r="B470" s="60"/>
    </row>
    <row r="471" spans="2:2" x14ac:dyDescent="0.25">
      <c r="B471" s="60"/>
    </row>
    <row r="472" spans="2:2" x14ac:dyDescent="0.25">
      <c r="B472" s="60"/>
    </row>
    <row r="473" spans="2:2" x14ac:dyDescent="0.25">
      <c r="B473" s="60"/>
    </row>
    <row r="474" spans="2:2" x14ac:dyDescent="0.25">
      <c r="B474" s="60"/>
    </row>
    <row r="475" spans="2:2" x14ac:dyDescent="0.25">
      <c r="B475" s="60"/>
    </row>
    <row r="476" spans="2:2" x14ac:dyDescent="0.25">
      <c r="B476" s="60"/>
    </row>
    <row r="477" spans="2:2" x14ac:dyDescent="0.25">
      <c r="B477" s="60"/>
    </row>
    <row r="478" spans="2:2" x14ac:dyDescent="0.25">
      <c r="B478" s="60"/>
    </row>
    <row r="479" spans="2:2" x14ac:dyDescent="0.25">
      <c r="B479" s="60"/>
    </row>
    <row r="480" spans="2:2" x14ac:dyDescent="0.25">
      <c r="B480" s="60"/>
    </row>
    <row r="481" spans="2:2" x14ac:dyDescent="0.25">
      <c r="B481" s="60"/>
    </row>
    <row r="482" spans="2:2" x14ac:dyDescent="0.25">
      <c r="B482" s="60"/>
    </row>
    <row r="483" spans="2:2" x14ac:dyDescent="0.25">
      <c r="B483" s="60"/>
    </row>
    <row r="484" spans="2:2" x14ac:dyDescent="0.25">
      <c r="B484" s="60"/>
    </row>
    <row r="485" spans="2:2" x14ac:dyDescent="0.25">
      <c r="B485" s="60"/>
    </row>
    <row r="486" spans="2:2" x14ac:dyDescent="0.25">
      <c r="B486" s="60"/>
    </row>
    <row r="487" spans="2:2" x14ac:dyDescent="0.25">
      <c r="B487" s="60"/>
    </row>
    <row r="488" spans="2:2" x14ac:dyDescent="0.25">
      <c r="B488" s="60"/>
    </row>
    <row r="489" spans="2:2" x14ac:dyDescent="0.25">
      <c r="B489" s="60"/>
    </row>
    <row r="490" spans="2:2" x14ac:dyDescent="0.25">
      <c r="B490" s="60"/>
    </row>
    <row r="491" spans="2:2" x14ac:dyDescent="0.25">
      <c r="B491" s="60"/>
    </row>
    <row r="492" spans="2:2" x14ac:dyDescent="0.25">
      <c r="B492" s="60"/>
    </row>
    <row r="493" spans="2:2" x14ac:dyDescent="0.25">
      <c r="B493" s="60"/>
    </row>
    <row r="494" spans="2:2" x14ac:dyDescent="0.25">
      <c r="B494" s="60"/>
    </row>
    <row r="495" spans="2:2" x14ac:dyDescent="0.25">
      <c r="B495" s="60"/>
    </row>
    <row r="496" spans="2:2" x14ac:dyDescent="0.25">
      <c r="B496" s="60"/>
    </row>
    <row r="497" spans="2:2" x14ac:dyDescent="0.25">
      <c r="B497" s="60"/>
    </row>
    <row r="498" spans="2:2" x14ac:dyDescent="0.25">
      <c r="B498" s="60"/>
    </row>
    <row r="499" spans="2:2" x14ac:dyDescent="0.25">
      <c r="B499" s="60"/>
    </row>
    <row r="500" spans="2:2" x14ac:dyDescent="0.25">
      <c r="B500" s="60"/>
    </row>
    <row r="501" spans="2:2" x14ac:dyDescent="0.25">
      <c r="B501" s="60"/>
    </row>
    <row r="502" spans="2:2" x14ac:dyDescent="0.25">
      <c r="B502" s="60"/>
    </row>
    <row r="503" spans="2:2" x14ac:dyDescent="0.25">
      <c r="B503" s="60"/>
    </row>
    <row r="504" spans="2:2" x14ac:dyDescent="0.25">
      <c r="B504" s="60"/>
    </row>
    <row r="505" spans="2:2" x14ac:dyDescent="0.25">
      <c r="B505" s="60"/>
    </row>
    <row r="506" spans="2:2" x14ac:dyDescent="0.25">
      <c r="B506" s="60"/>
    </row>
    <row r="507" spans="2:2" x14ac:dyDescent="0.25">
      <c r="B507" s="60"/>
    </row>
    <row r="508" spans="2:2" x14ac:dyDescent="0.25">
      <c r="B508" s="60"/>
    </row>
    <row r="509" spans="2:2" x14ac:dyDescent="0.25">
      <c r="B509" s="60"/>
    </row>
    <row r="510" spans="2:2" x14ac:dyDescent="0.25">
      <c r="B510" s="60"/>
    </row>
    <row r="511" spans="2:2" x14ac:dyDescent="0.25">
      <c r="B511" s="60"/>
    </row>
    <row r="512" spans="2:2" x14ac:dyDescent="0.25">
      <c r="B512" s="60"/>
    </row>
    <row r="513" spans="2:2" x14ac:dyDescent="0.25">
      <c r="B513" s="60"/>
    </row>
    <row r="514" spans="2:2" x14ac:dyDescent="0.25">
      <c r="B514" s="60"/>
    </row>
    <row r="515" spans="2:2" x14ac:dyDescent="0.25">
      <c r="B515" s="60"/>
    </row>
    <row r="516" spans="2:2" x14ac:dyDescent="0.25">
      <c r="B516" s="60"/>
    </row>
    <row r="517" spans="2:2" x14ac:dyDescent="0.25">
      <c r="B517" s="60"/>
    </row>
    <row r="518" spans="2:2" x14ac:dyDescent="0.25">
      <c r="B518" s="60"/>
    </row>
    <row r="519" spans="2:2" x14ac:dyDescent="0.25">
      <c r="B519" s="60"/>
    </row>
    <row r="520" spans="2:2" x14ac:dyDescent="0.25">
      <c r="B520" s="60"/>
    </row>
    <row r="521" spans="2:2" x14ac:dyDescent="0.25">
      <c r="B521" s="60"/>
    </row>
    <row r="522" spans="2:2" x14ac:dyDescent="0.25">
      <c r="B522" s="60"/>
    </row>
    <row r="523" spans="2:2" x14ac:dyDescent="0.25">
      <c r="B523" s="60"/>
    </row>
    <row r="524" spans="2:2" x14ac:dyDescent="0.25">
      <c r="B524" s="60"/>
    </row>
    <row r="525" spans="2:2" x14ac:dyDescent="0.25">
      <c r="B525" s="60"/>
    </row>
    <row r="526" spans="2:2" x14ac:dyDescent="0.25">
      <c r="B526" s="60"/>
    </row>
    <row r="527" spans="2:2" x14ac:dyDescent="0.25">
      <c r="B527" s="60"/>
    </row>
    <row r="528" spans="2:2" x14ac:dyDescent="0.25">
      <c r="B528" s="60"/>
    </row>
    <row r="529" spans="2:2" x14ac:dyDescent="0.25">
      <c r="B529" s="60"/>
    </row>
    <row r="530" spans="2:2" x14ac:dyDescent="0.25">
      <c r="B530" s="60"/>
    </row>
    <row r="531" spans="2:2" x14ac:dyDescent="0.25">
      <c r="B531" s="60"/>
    </row>
    <row r="532" spans="2:2" x14ac:dyDescent="0.25">
      <c r="B532" s="60"/>
    </row>
    <row r="533" spans="2:2" x14ac:dyDescent="0.25">
      <c r="B533" s="60"/>
    </row>
    <row r="534" spans="2:2" x14ac:dyDescent="0.25">
      <c r="B534" s="60"/>
    </row>
    <row r="535" spans="2:2" x14ac:dyDescent="0.25">
      <c r="B535" s="60"/>
    </row>
    <row r="536" spans="2:2" x14ac:dyDescent="0.25">
      <c r="B536" s="60"/>
    </row>
    <row r="537" spans="2:2" x14ac:dyDescent="0.25">
      <c r="B537" s="60"/>
    </row>
    <row r="538" spans="2:2" x14ac:dyDescent="0.25">
      <c r="B538" s="60"/>
    </row>
    <row r="539" spans="2:2" x14ac:dyDescent="0.25">
      <c r="B539" s="60"/>
    </row>
    <row r="540" spans="2:2" x14ac:dyDescent="0.25">
      <c r="B540" s="60"/>
    </row>
    <row r="541" spans="2:2" x14ac:dyDescent="0.25">
      <c r="B541" s="60"/>
    </row>
    <row r="542" spans="2:2" x14ac:dyDescent="0.25">
      <c r="B542" s="60"/>
    </row>
    <row r="543" spans="2:2" x14ac:dyDescent="0.25">
      <c r="B543" s="60"/>
    </row>
    <row r="544" spans="2:2" x14ac:dyDescent="0.25">
      <c r="B544" s="60"/>
    </row>
    <row r="545" spans="2:2" x14ac:dyDescent="0.25">
      <c r="B545" s="60"/>
    </row>
    <row r="546" spans="2:2" x14ac:dyDescent="0.25">
      <c r="B546" s="60"/>
    </row>
    <row r="547" spans="2:2" x14ac:dyDescent="0.25">
      <c r="B547" s="60"/>
    </row>
    <row r="548" spans="2:2" x14ac:dyDescent="0.25">
      <c r="B548" s="60"/>
    </row>
    <row r="549" spans="2:2" x14ac:dyDescent="0.25">
      <c r="B549" s="60"/>
    </row>
    <row r="550" spans="2:2" x14ac:dyDescent="0.25">
      <c r="B550" s="60"/>
    </row>
    <row r="551" spans="2:2" x14ac:dyDescent="0.25">
      <c r="B551" s="60"/>
    </row>
    <row r="552" spans="2:2" x14ac:dyDescent="0.25">
      <c r="B552" s="60"/>
    </row>
    <row r="553" spans="2:2" x14ac:dyDescent="0.25">
      <c r="B553" s="60"/>
    </row>
    <row r="554" spans="2:2" x14ac:dyDescent="0.25">
      <c r="B554" s="60"/>
    </row>
    <row r="555" spans="2:2" x14ac:dyDescent="0.25">
      <c r="B555" s="60"/>
    </row>
    <row r="556" spans="2:2" x14ac:dyDescent="0.25">
      <c r="B556" s="60"/>
    </row>
    <row r="557" spans="2:2" x14ac:dyDescent="0.25">
      <c r="B557" s="60"/>
    </row>
    <row r="558" spans="2:2" x14ac:dyDescent="0.25">
      <c r="B558" s="60"/>
    </row>
    <row r="559" spans="2:2" x14ac:dyDescent="0.25">
      <c r="B559" s="60"/>
    </row>
    <row r="560" spans="2:2" x14ac:dyDescent="0.25">
      <c r="B560" s="60"/>
    </row>
    <row r="561" spans="2:2" x14ac:dyDescent="0.25">
      <c r="B561" s="60"/>
    </row>
    <row r="562" spans="2:2" x14ac:dyDescent="0.25">
      <c r="B562" s="60"/>
    </row>
    <row r="563" spans="2:2" x14ac:dyDescent="0.25">
      <c r="B563" s="60"/>
    </row>
    <row r="564" spans="2:2" x14ac:dyDescent="0.25">
      <c r="B564" s="60"/>
    </row>
    <row r="565" spans="2:2" x14ac:dyDescent="0.25">
      <c r="B565" s="60"/>
    </row>
    <row r="566" spans="2:2" x14ac:dyDescent="0.25">
      <c r="B566" s="60"/>
    </row>
    <row r="567" spans="2:2" x14ac:dyDescent="0.25">
      <c r="B567" s="60"/>
    </row>
    <row r="568" spans="2:2" x14ac:dyDescent="0.25">
      <c r="B568" s="60"/>
    </row>
    <row r="569" spans="2:2" x14ac:dyDescent="0.25">
      <c r="B569" s="60"/>
    </row>
    <row r="570" spans="2:2" x14ac:dyDescent="0.25">
      <c r="B570" s="60"/>
    </row>
    <row r="571" spans="2:2" x14ac:dyDescent="0.25">
      <c r="B571" s="60"/>
    </row>
    <row r="572" spans="2:2" x14ac:dyDescent="0.25">
      <c r="B572" s="60"/>
    </row>
    <row r="573" spans="2:2" x14ac:dyDescent="0.25">
      <c r="B573" s="60"/>
    </row>
    <row r="574" spans="2:2" x14ac:dyDescent="0.25">
      <c r="B574" s="60"/>
    </row>
    <row r="575" spans="2:2" x14ac:dyDescent="0.25">
      <c r="B575" s="60"/>
    </row>
    <row r="576" spans="2:2" x14ac:dyDescent="0.25">
      <c r="B576" s="60"/>
    </row>
    <row r="577" spans="2:2" x14ac:dyDescent="0.25">
      <c r="B577" s="60"/>
    </row>
    <row r="578" spans="2:2" x14ac:dyDescent="0.25">
      <c r="B578" s="60"/>
    </row>
    <row r="579" spans="2:2" x14ac:dyDescent="0.25">
      <c r="B579" s="60"/>
    </row>
    <row r="580" spans="2:2" x14ac:dyDescent="0.25">
      <c r="B580" s="60"/>
    </row>
    <row r="581" spans="2:2" x14ac:dyDescent="0.25">
      <c r="B581" s="60"/>
    </row>
    <row r="582" spans="2:2" x14ac:dyDescent="0.25">
      <c r="B582" s="60"/>
    </row>
    <row r="583" spans="2:2" x14ac:dyDescent="0.25">
      <c r="B583" s="60"/>
    </row>
    <row r="584" spans="2:2" x14ac:dyDescent="0.25">
      <c r="B584" s="60"/>
    </row>
    <row r="585" spans="2:2" x14ac:dyDescent="0.25">
      <c r="B585" s="60"/>
    </row>
    <row r="586" spans="2:2" x14ac:dyDescent="0.25">
      <c r="B586" s="60"/>
    </row>
    <row r="587" spans="2:2" x14ac:dyDescent="0.25">
      <c r="B587" s="60"/>
    </row>
    <row r="588" spans="2:2" x14ac:dyDescent="0.25">
      <c r="B588" s="60"/>
    </row>
    <row r="589" spans="2:2" x14ac:dyDescent="0.25">
      <c r="B589" s="60"/>
    </row>
    <row r="590" spans="2:2" x14ac:dyDescent="0.25">
      <c r="B590" s="60"/>
    </row>
    <row r="591" spans="2:2" x14ac:dyDescent="0.25">
      <c r="B591" s="60"/>
    </row>
    <row r="592" spans="2:2" x14ac:dyDescent="0.25">
      <c r="B592" s="60"/>
    </row>
    <row r="593" spans="2:2" x14ac:dyDescent="0.25">
      <c r="B593" s="60"/>
    </row>
    <row r="594" spans="2:2" x14ac:dyDescent="0.25">
      <c r="B594" s="60"/>
    </row>
    <row r="595" spans="2:2" x14ac:dyDescent="0.25">
      <c r="B595" s="60"/>
    </row>
    <row r="596" spans="2:2" x14ac:dyDescent="0.25">
      <c r="B596" s="60"/>
    </row>
    <row r="597" spans="2:2" x14ac:dyDescent="0.25">
      <c r="B597" s="60"/>
    </row>
    <row r="598" spans="2:2" x14ac:dyDescent="0.25">
      <c r="B598" s="60"/>
    </row>
    <row r="599" spans="2:2" x14ac:dyDescent="0.25">
      <c r="B599" s="60"/>
    </row>
    <row r="600" spans="2:2" x14ac:dyDescent="0.25">
      <c r="B600" s="60"/>
    </row>
    <row r="601" spans="2:2" x14ac:dyDescent="0.25">
      <c r="B601" s="60"/>
    </row>
    <row r="602" spans="2:2" x14ac:dyDescent="0.25">
      <c r="B602" s="60"/>
    </row>
    <row r="603" spans="2:2" x14ac:dyDescent="0.25">
      <c r="B603" s="60"/>
    </row>
    <row r="604" spans="2:2" x14ac:dyDescent="0.25">
      <c r="B604" s="60"/>
    </row>
    <row r="605" spans="2:2" x14ac:dyDescent="0.25">
      <c r="B605" s="60"/>
    </row>
    <row r="606" spans="2:2" x14ac:dyDescent="0.25">
      <c r="B606" s="60"/>
    </row>
    <row r="607" spans="2:2" x14ac:dyDescent="0.25">
      <c r="B607" s="60"/>
    </row>
    <row r="608" spans="2:2" x14ac:dyDescent="0.25">
      <c r="B608" s="60"/>
    </row>
    <row r="609" spans="2:2" x14ac:dyDescent="0.25">
      <c r="B609" s="60"/>
    </row>
    <row r="610" spans="2:2" x14ac:dyDescent="0.25">
      <c r="B610" s="60"/>
    </row>
    <row r="611" spans="2:2" x14ac:dyDescent="0.25">
      <c r="B611" s="60"/>
    </row>
    <row r="612" spans="2:2" x14ac:dyDescent="0.25">
      <c r="B612" s="60"/>
    </row>
    <row r="613" spans="2:2" x14ac:dyDescent="0.25">
      <c r="B613" s="60"/>
    </row>
    <row r="614" spans="2:2" x14ac:dyDescent="0.25">
      <c r="B614" s="60"/>
    </row>
    <row r="615" spans="2:2" x14ac:dyDescent="0.25">
      <c r="B615" s="60"/>
    </row>
    <row r="616" spans="2:2" x14ac:dyDescent="0.25">
      <c r="B616" s="60"/>
    </row>
    <row r="617" spans="2:2" x14ac:dyDescent="0.25">
      <c r="B617" s="60"/>
    </row>
    <row r="618" spans="2:2" x14ac:dyDescent="0.25">
      <c r="B618" s="60"/>
    </row>
    <row r="619" spans="2:2" x14ac:dyDescent="0.25">
      <c r="B619" s="60"/>
    </row>
    <row r="620" spans="2:2" x14ac:dyDescent="0.25">
      <c r="B620" s="60"/>
    </row>
    <row r="621" spans="2:2" x14ac:dyDescent="0.25">
      <c r="B621" s="60"/>
    </row>
    <row r="622" spans="2:2" x14ac:dyDescent="0.25">
      <c r="B622" s="60"/>
    </row>
    <row r="623" spans="2:2" x14ac:dyDescent="0.25">
      <c r="B623" s="60"/>
    </row>
    <row r="624" spans="2:2" x14ac:dyDescent="0.25">
      <c r="B624" s="60"/>
    </row>
    <row r="625" spans="2:2" x14ac:dyDescent="0.25">
      <c r="B625" s="60"/>
    </row>
    <row r="626" spans="2:2" x14ac:dyDescent="0.25">
      <c r="B626" s="60"/>
    </row>
    <row r="627" spans="2:2" x14ac:dyDescent="0.25">
      <c r="B627" s="60"/>
    </row>
    <row r="628" spans="2:2" x14ac:dyDescent="0.25">
      <c r="B628" s="60"/>
    </row>
    <row r="629" spans="2:2" x14ac:dyDescent="0.25">
      <c r="B629" s="60"/>
    </row>
    <row r="630" spans="2:2" x14ac:dyDescent="0.25">
      <c r="B630" s="60"/>
    </row>
    <row r="631" spans="2:2" x14ac:dyDescent="0.25">
      <c r="B631" s="60"/>
    </row>
    <row r="632" spans="2:2" x14ac:dyDescent="0.25">
      <c r="B632" s="60"/>
    </row>
    <row r="633" spans="2:2" x14ac:dyDescent="0.25">
      <c r="B633" s="60"/>
    </row>
    <row r="634" spans="2:2" x14ac:dyDescent="0.25">
      <c r="B634" s="60"/>
    </row>
    <row r="635" spans="2:2" x14ac:dyDescent="0.25">
      <c r="B635" s="60"/>
    </row>
    <row r="636" spans="2:2" x14ac:dyDescent="0.25">
      <c r="B636" s="60"/>
    </row>
    <row r="637" spans="2:2" x14ac:dyDescent="0.25">
      <c r="B637" s="60"/>
    </row>
    <row r="638" spans="2:2" x14ac:dyDescent="0.25">
      <c r="B638" s="60"/>
    </row>
    <row r="639" spans="2:2" x14ac:dyDescent="0.25">
      <c r="B639" s="60"/>
    </row>
    <row r="640" spans="2:2" x14ac:dyDescent="0.25">
      <c r="B640" s="60"/>
    </row>
    <row r="641" spans="2:2" x14ac:dyDescent="0.25">
      <c r="B641" s="60"/>
    </row>
    <row r="642" spans="2:2" x14ac:dyDescent="0.25">
      <c r="B642" s="60"/>
    </row>
    <row r="643" spans="2:2" x14ac:dyDescent="0.25">
      <c r="B643" s="60"/>
    </row>
    <row r="644" spans="2:2" x14ac:dyDescent="0.25">
      <c r="B644" s="60"/>
    </row>
    <row r="645" spans="2:2" x14ac:dyDescent="0.25">
      <c r="B645" s="60"/>
    </row>
    <row r="646" spans="2:2" x14ac:dyDescent="0.25">
      <c r="B646" s="60"/>
    </row>
    <row r="647" spans="2:2" x14ac:dyDescent="0.25">
      <c r="B647" s="60"/>
    </row>
    <row r="648" spans="2:2" x14ac:dyDescent="0.25">
      <c r="B648" s="60"/>
    </row>
    <row r="649" spans="2:2" x14ac:dyDescent="0.25">
      <c r="B649" s="60"/>
    </row>
    <row r="650" spans="2:2" x14ac:dyDescent="0.25">
      <c r="B650" s="60"/>
    </row>
    <row r="651" spans="2:2" x14ac:dyDescent="0.25">
      <c r="B651" s="60"/>
    </row>
    <row r="652" spans="2:2" x14ac:dyDescent="0.25">
      <c r="B652" s="60"/>
    </row>
    <row r="653" spans="2:2" x14ac:dyDescent="0.25">
      <c r="B653" s="60"/>
    </row>
    <row r="654" spans="2:2" x14ac:dyDescent="0.25">
      <c r="B654" s="60"/>
    </row>
    <row r="655" spans="2:2" x14ac:dyDescent="0.25">
      <c r="B655" s="60"/>
    </row>
    <row r="656" spans="2:2" x14ac:dyDescent="0.25">
      <c r="B656" s="60"/>
    </row>
    <row r="657" spans="2:2" x14ac:dyDescent="0.25">
      <c r="B657" s="60"/>
    </row>
    <row r="658" spans="2:2" x14ac:dyDescent="0.25">
      <c r="B658" s="60"/>
    </row>
    <row r="659" spans="2:2" x14ac:dyDescent="0.25">
      <c r="B659" s="60"/>
    </row>
    <row r="660" spans="2:2" x14ac:dyDescent="0.25">
      <c r="B660" s="60"/>
    </row>
    <row r="661" spans="2:2" x14ac:dyDescent="0.25">
      <c r="B661" s="60"/>
    </row>
    <row r="662" spans="2:2" x14ac:dyDescent="0.25">
      <c r="B662" s="60"/>
    </row>
    <row r="663" spans="2:2" x14ac:dyDescent="0.25">
      <c r="B663" s="60"/>
    </row>
    <row r="664" spans="2:2" x14ac:dyDescent="0.25">
      <c r="B664" s="60"/>
    </row>
    <row r="665" spans="2:2" x14ac:dyDescent="0.25">
      <c r="B665" s="60"/>
    </row>
    <row r="666" spans="2:2" x14ac:dyDescent="0.25">
      <c r="B666" s="60"/>
    </row>
    <row r="667" spans="2:2" x14ac:dyDescent="0.25">
      <c r="B667" s="60"/>
    </row>
    <row r="668" spans="2:2" x14ac:dyDescent="0.25">
      <c r="B668" s="60"/>
    </row>
    <row r="669" spans="2:2" x14ac:dyDescent="0.25">
      <c r="B669" s="60"/>
    </row>
    <row r="670" spans="2:2" x14ac:dyDescent="0.25">
      <c r="B670" s="60"/>
    </row>
    <row r="671" spans="2:2" x14ac:dyDescent="0.25">
      <c r="B671" s="60"/>
    </row>
    <row r="672" spans="2:2" x14ac:dyDescent="0.25">
      <c r="B672" s="60"/>
    </row>
    <row r="673" spans="2:2" x14ac:dyDescent="0.25">
      <c r="B673" s="60"/>
    </row>
    <row r="674" spans="2:2" x14ac:dyDescent="0.25">
      <c r="B674" s="60"/>
    </row>
    <row r="675" spans="2:2" x14ac:dyDescent="0.25">
      <c r="B675" s="60"/>
    </row>
    <row r="676" spans="2:2" x14ac:dyDescent="0.25">
      <c r="B676" s="60"/>
    </row>
    <row r="677" spans="2:2" x14ac:dyDescent="0.25">
      <c r="B677" s="60"/>
    </row>
    <row r="678" spans="2:2" x14ac:dyDescent="0.25">
      <c r="B678" s="60"/>
    </row>
    <row r="679" spans="2:2" x14ac:dyDescent="0.25">
      <c r="B679" s="60"/>
    </row>
    <row r="680" spans="2:2" x14ac:dyDescent="0.25">
      <c r="B680" s="60"/>
    </row>
    <row r="681" spans="2:2" x14ac:dyDescent="0.25">
      <c r="B681" s="60"/>
    </row>
    <row r="682" spans="2:2" x14ac:dyDescent="0.25">
      <c r="B682" s="60"/>
    </row>
    <row r="683" spans="2:2" x14ac:dyDescent="0.25">
      <c r="B683" s="60"/>
    </row>
    <row r="684" spans="2:2" x14ac:dyDescent="0.25">
      <c r="B684" s="60"/>
    </row>
    <row r="685" spans="2:2" x14ac:dyDescent="0.25">
      <c r="B685" s="60"/>
    </row>
    <row r="686" spans="2:2" x14ac:dyDescent="0.25">
      <c r="B686" s="60"/>
    </row>
    <row r="687" spans="2:2" x14ac:dyDescent="0.25">
      <c r="B687" s="60"/>
    </row>
    <row r="688" spans="2:2" x14ac:dyDescent="0.25">
      <c r="B688" s="60"/>
    </row>
    <row r="689" spans="2:2" x14ac:dyDescent="0.25">
      <c r="B689" s="60"/>
    </row>
    <row r="690" spans="2:2" x14ac:dyDescent="0.25">
      <c r="B690" s="60"/>
    </row>
    <row r="691" spans="2:2" x14ac:dyDescent="0.25">
      <c r="B691" s="60"/>
    </row>
    <row r="692" spans="2:2" x14ac:dyDescent="0.25">
      <c r="B692" s="60"/>
    </row>
    <row r="693" spans="2:2" x14ac:dyDescent="0.25">
      <c r="B693" s="60"/>
    </row>
    <row r="694" spans="2:2" x14ac:dyDescent="0.25">
      <c r="B694" s="60"/>
    </row>
    <row r="695" spans="2:2" x14ac:dyDescent="0.25">
      <c r="B695" s="60"/>
    </row>
    <row r="696" spans="2:2" x14ac:dyDescent="0.25">
      <c r="B696" s="60"/>
    </row>
    <row r="697" spans="2:2" x14ac:dyDescent="0.25">
      <c r="B697" s="60"/>
    </row>
    <row r="698" spans="2:2" x14ac:dyDescent="0.25">
      <c r="B698" s="60"/>
    </row>
    <row r="699" spans="2:2" x14ac:dyDescent="0.25">
      <c r="B699" s="60"/>
    </row>
    <row r="700" spans="2:2" x14ac:dyDescent="0.25">
      <c r="B700" s="60"/>
    </row>
    <row r="701" spans="2:2" x14ac:dyDescent="0.25">
      <c r="B701" s="60"/>
    </row>
  </sheetData>
  <autoFilter ref="A4:G259"/>
  <sortState ref="A46:G57">
    <sortCondition ref="B46:B57"/>
    <sortCondition ref="C46:C57"/>
    <sortCondition ref="D46:D57"/>
    <sortCondition ref="E46:E57"/>
    <sortCondition ref="F46:F57"/>
  </sortState>
  <mergeCells count="3">
    <mergeCell ref="A2:G2"/>
    <mergeCell ref="A262:B262"/>
    <mergeCell ref="C262:F262"/>
  </mergeCells>
  <pageMargins left="0.70866141732283472" right="0.70866141732283472" top="0.74803149606299213" bottom="0.74803149606299213" header="0.31496062992125984" footer="0.31496062992125984"/>
  <pageSetup paperSize="9" scale="48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2"/>
  <sheetViews>
    <sheetView workbookViewId="0">
      <selection activeCell="A167" sqref="A167"/>
    </sheetView>
  </sheetViews>
  <sheetFormatPr defaultRowHeight="15" x14ac:dyDescent="0.25"/>
  <cols>
    <col min="1" max="1" width="75" customWidth="1"/>
    <col min="2" max="2" width="17.85546875" customWidth="1"/>
    <col min="3" max="3" width="9.42578125" customWidth="1"/>
    <col min="5" max="5" width="13" customWidth="1"/>
    <col min="6" max="6" width="12.5703125" customWidth="1"/>
    <col min="8" max="8" width="10" bestFit="1" customWidth="1"/>
  </cols>
  <sheetData>
    <row r="1" spans="1:6" x14ac:dyDescent="0.25">
      <c r="E1" s="367" t="s">
        <v>362</v>
      </c>
      <c r="F1" s="367"/>
    </row>
    <row r="2" spans="1:6" ht="15.75" x14ac:dyDescent="0.25">
      <c r="A2" s="372" t="s">
        <v>351</v>
      </c>
      <c r="B2" s="372"/>
      <c r="C2" s="372"/>
      <c r="D2" s="372"/>
      <c r="E2" s="372"/>
      <c r="F2" s="372"/>
    </row>
    <row r="3" spans="1:6" ht="15.75" x14ac:dyDescent="0.25">
      <c r="A3" s="372" t="s">
        <v>353</v>
      </c>
      <c r="B3" s="372"/>
      <c r="C3" s="372"/>
      <c r="D3" s="372"/>
      <c r="E3" s="372"/>
      <c r="F3" s="372"/>
    </row>
    <row r="4" spans="1:6" ht="36.75" customHeight="1" x14ac:dyDescent="0.25">
      <c r="A4" s="373" t="s">
        <v>352</v>
      </c>
      <c r="B4" s="373"/>
      <c r="C4" s="373"/>
      <c r="D4" s="373"/>
      <c r="E4" s="373"/>
      <c r="F4" s="373"/>
    </row>
    <row r="5" spans="1:6" ht="15.75" x14ac:dyDescent="0.25">
      <c r="A5" s="372" t="s">
        <v>354</v>
      </c>
      <c r="B5" s="372"/>
      <c r="C5" s="372"/>
      <c r="D5" s="372"/>
      <c r="E5" s="372"/>
      <c r="F5" s="372"/>
    </row>
    <row r="6" spans="1:6" ht="15.75" thickBot="1" x14ac:dyDescent="0.3"/>
    <row r="7" spans="1:6" ht="30.75" thickBot="1" x14ac:dyDescent="0.3">
      <c r="A7" s="92" t="s">
        <v>1</v>
      </c>
      <c r="B7" s="94" t="s">
        <v>54</v>
      </c>
      <c r="C7" s="94" t="s">
        <v>55</v>
      </c>
      <c r="D7" s="94" t="s">
        <v>52</v>
      </c>
      <c r="E7" s="94" t="s">
        <v>53</v>
      </c>
      <c r="F7" s="95" t="s">
        <v>56</v>
      </c>
    </row>
    <row r="8" spans="1:6" ht="30" x14ac:dyDescent="0.25">
      <c r="A8" s="287" t="s">
        <v>345</v>
      </c>
      <c r="B8" s="269" t="s">
        <v>346</v>
      </c>
      <c r="C8" s="105" t="s">
        <v>60</v>
      </c>
      <c r="D8" s="105" t="s">
        <v>78</v>
      </c>
      <c r="E8" s="105" t="s">
        <v>78</v>
      </c>
      <c r="F8" s="278">
        <f>F9</f>
        <v>266.10000000000002</v>
      </c>
    </row>
    <row r="9" spans="1:6" ht="29.25" x14ac:dyDescent="0.25">
      <c r="A9" s="255" t="s">
        <v>209</v>
      </c>
      <c r="B9" s="83" t="s">
        <v>214</v>
      </c>
      <c r="C9" s="61" t="s">
        <v>60</v>
      </c>
      <c r="D9" s="61" t="s">
        <v>78</v>
      </c>
      <c r="E9" s="61" t="s">
        <v>78</v>
      </c>
      <c r="F9" s="288">
        <f>F10</f>
        <v>266.10000000000002</v>
      </c>
    </row>
    <row r="10" spans="1:6" ht="29.25" x14ac:dyDescent="0.25">
      <c r="A10" s="255" t="s">
        <v>347</v>
      </c>
      <c r="B10" s="84" t="s">
        <v>348</v>
      </c>
      <c r="C10" s="266">
        <v>200</v>
      </c>
      <c r="D10" s="266" t="s">
        <v>78</v>
      </c>
      <c r="E10" s="266" t="s">
        <v>78</v>
      </c>
      <c r="F10" s="280">
        <f>F11</f>
        <v>266.10000000000002</v>
      </c>
    </row>
    <row r="11" spans="1:6" x14ac:dyDescent="0.25">
      <c r="A11" s="232" t="s">
        <v>208</v>
      </c>
      <c r="B11" s="84" t="s">
        <v>348</v>
      </c>
      <c r="C11" s="266">
        <v>200</v>
      </c>
      <c r="D11" s="61" t="s">
        <v>158</v>
      </c>
      <c r="E11" s="61" t="s">
        <v>78</v>
      </c>
      <c r="F11" s="280">
        <f>F12</f>
        <v>266.10000000000002</v>
      </c>
    </row>
    <row r="12" spans="1:6" x14ac:dyDescent="0.25">
      <c r="A12" s="289" t="s">
        <v>207</v>
      </c>
      <c r="B12" s="84" t="s">
        <v>348</v>
      </c>
      <c r="C12" s="266">
        <v>200</v>
      </c>
      <c r="D12" s="61" t="s">
        <v>158</v>
      </c>
      <c r="E12" s="61" t="s">
        <v>132</v>
      </c>
      <c r="F12" s="280">
        <v>266.10000000000002</v>
      </c>
    </row>
    <row r="13" spans="1:6" ht="30" x14ac:dyDescent="0.25">
      <c r="A13" s="290" t="s">
        <v>321</v>
      </c>
      <c r="B13" s="97" t="s">
        <v>135</v>
      </c>
      <c r="C13" s="97" t="s">
        <v>60</v>
      </c>
      <c r="D13" s="97" t="s">
        <v>78</v>
      </c>
      <c r="E13" s="97" t="s">
        <v>78</v>
      </c>
      <c r="F13" s="278">
        <f>F14+F23+F33+F70+F38+F43+F88</f>
        <v>346637</v>
      </c>
    </row>
    <row r="14" spans="1:6" ht="43.5" x14ac:dyDescent="0.25">
      <c r="A14" s="291" t="s">
        <v>326</v>
      </c>
      <c r="B14" s="61" t="s">
        <v>324</v>
      </c>
      <c r="C14" s="61" t="s">
        <v>60</v>
      </c>
      <c r="D14" s="61" t="s">
        <v>78</v>
      </c>
      <c r="E14" s="61" t="s">
        <v>78</v>
      </c>
      <c r="F14" s="280">
        <f>F15+F19</f>
        <v>59931.899999999994</v>
      </c>
    </row>
    <row r="15" spans="1:6" ht="57.75" x14ac:dyDescent="0.25">
      <c r="A15" s="98" t="s">
        <v>147</v>
      </c>
      <c r="B15" s="61" t="s">
        <v>136</v>
      </c>
      <c r="C15" s="61" t="s">
        <v>60</v>
      </c>
      <c r="D15" s="104" t="s">
        <v>78</v>
      </c>
      <c r="E15" s="104" t="s">
        <v>78</v>
      </c>
      <c r="F15" s="280">
        <f>F16</f>
        <v>21307.3</v>
      </c>
    </row>
    <row r="16" spans="1:6" ht="29.25" x14ac:dyDescent="0.25">
      <c r="A16" s="207" t="s">
        <v>142</v>
      </c>
      <c r="B16" s="61" t="s">
        <v>136</v>
      </c>
      <c r="C16" s="61" t="s">
        <v>65</v>
      </c>
      <c r="D16" s="104" t="s">
        <v>78</v>
      </c>
      <c r="E16" s="104" t="s">
        <v>78</v>
      </c>
      <c r="F16" s="280">
        <v>21307.3</v>
      </c>
    </row>
    <row r="17" spans="1:6" x14ac:dyDescent="0.25">
      <c r="A17" s="248" t="s">
        <v>133</v>
      </c>
      <c r="B17" s="61" t="s">
        <v>136</v>
      </c>
      <c r="C17" s="104" t="s">
        <v>65</v>
      </c>
      <c r="D17" s="104" t="s">
        <v>132</v>
      </c>
      <c r="E17" s="104" t="s">
        <v>78</v>
      </c>
      <c r="F17" s="280">
        <v>21307.3</v>
      </c>
    </row>
    <row r="18" spans="1:6" x14ac:dyDescent="0.25">
      <c r="A18" s="228" t="s">
        <v>134</v>
      </c>
      <c r="B18" s="61" t="s">
        <v>136</v>
      </c>
      <c r="C18" s="104" t="s">
        <v>65</v>
      </c>
      <c r="D18" s="104" t="s">
        <v>132</v>
      </c>
      <c r="E18" s="104" t="s">
        <v>61</v>
      </c>
      <c r="F18" s="280">
        <v>21307.3</v>
      </c>
    </row>
    <row r="19" spans="1:6" x14ac:dyDescent="0.25">
      <c r="A19" s="292" t="s">
        <v>323</v>
      </c>
      <c r="B19" s="61" t="s">
        <v>137</v>
      </c>
      <c r="C19" s="104" t="s">
        <v>60</v>
      </c>
      <c r="D19" s="104" t="s">
        <v>78</v>
      </c>
      <c r="E19" s="104" t="s">
        <v>78</v>
      </c>
      <c r="F19" s="280">
        <v>38624.6</v>
      </c>
    </row>
    <row r="20" spans="1:6" ht="29.25" x14ac:dyDescent="0.25">
      <c r="A20" s="255" t="s">
        <v>142</v>
      </c>
      <c r="B20" s="61" t="s">
        <v>137</v>
      </c>
      <c r="C20" s="104" t="s">
        <v>65</v>
      </c>
      <c r="D20" s="104" t="s">
        <v>78</v>
      </c>
      <c r="E20" s="104" t="s">
        <v>78</v>
      </c>
      <c r="F20" s="280">
        <v>38624.6</v>
      </c>
    </row>
    <row r="21" spans="1:6" x14ac:dyDescent="0.25">
      <c r="A21" s="248" t="s">
        <v>133</v>
      </c>
      <c r="B21" s="61" t="s">
        <v>137</v>
      </c>
      <c r="C21" s="104" t="s">
        <v>65</v>
      </c>
      <c r="D21" s="104" t="s">
        <v>132</v>
      </c>
      <c r="E21" s="104" t="s">
        <v>78</v>
      </c>
      <c r="F21" s="280">
        <v>38624.6</v>
      </c>
    </row>
    <row r="22" spans="1:6" x14ac:dyDescent="0.25">
      <c r="A22" s="228" t="s">
        <v>134</v>
      </c>
      <c r="B22" s="61" t="s">
        <v>137</v>
      </c>
      <c r="C22" s="104" t="s">
        <v>65</v>
      </c>
      <c r="D22" s="104" t="s">
        <v>132</v>
      </c>
      <c r="E22" s="104" t="s">
        <v>61</v>
      </c>
      <c r="F22" s="280">
        <v>38624.6</v>
      </c>
    </row>
    <row r="23" spans="1:6" ht="29.25" x14ac:dyDescent="0.25">
      <c r="A23" s="293" t="s">
        <v>322</v>
      </c>
      <c r="B23" s="61" t="s">
        <v>325</v>
      </c>
      <c r="C23" s="104" t="s">
        <v>60</v>
      </c>
      <c r="D23" s="104" t="s">
        <v>78</v>
      </c>
      <c r="E23" s="104" t="s">
        <v>78</v>
      </c>
      <c r="F23" s="280">
        <f>F24+F28+F48+F63</f>
        <v>259290.6</v>
      </c>
    </row>
    <row r="24" spans="1:6" ht="29.25" x14ac:dyDescent="0.25">
      <c r="A24" s="98" t="s">
        <v>146</v>
      </c>
      <c r="B24" s="61" t="s">
        <v>145</v>
      </c>
      <c r="C24" s="104" t="s">
        <v>60</v>
      </c>
      <c r="D24" s="104" t="s">
        <v>78</v>
      </c>
      <c r="E24" s="104" t="s">
        <v>78</v>
      </c>
      <c r="F24" s="280">
        <v>134401.20000000001</v>
      </c>
    </row>
    <row r="25" spans="1:6" ht="29.25" x14ac:dyDescent="0.25">
      <c r="A25" s="98" t="s">
        <v>142</v>
      </c>
      <c r="B25" s="61" t="s">
        <v>145</v>
      </c>
      <c r="C25" s="104" t="s">
        <v>65</v>
      </c>
      <c r="D25" s="104" t="s">
        <v>78</v>
      </c>
      <c r="E25" s="104" t="s">
        <v>78</v>
      </c>
      <c r="F25" s="280">
        <v>134401.20000000001</v>
      </c>
    </row>
    <row r="26" spans="1:6" x14ac:dyDescent="0.25">
      <c r="A26" s="248" t="s">
        <v>133</v>
      </c>
      <c r="B26" s="61" t="s">
        <v>145</v>
      </c>
      <c r="C26" s="104" t="s">
        <v>65</v>
      </c>
      <c r="D26" s="104" t="s">
        <v>132</v>
      </c>
      <c r="E26" s="104" t="s">
        <v>78</v>
      </c>
      <c r="F26" s="280">
        <v>134401.20000000001</v>
      </c>
    </row>
    <row r="27" spans="1:6" x14ac:dyDescent="0.25">
      <c r="A27" s="255" t="s">
        <v>138</v>
      </c>
      <c r="B27" s="61" t="s">
        <v>145</v>
      </c>
      <c r="C27" s="104" t="s">
        <v>65</v>
      </c>
      <c r="D27" s="104" t="s">
        <v>132</v>
      </c>
      <c r="E27" s="104" t="s">
        <v>77</v>
      </c>
      <c r="F27" s="280">
        <v>134401.20000000001</v>
      </c>
    </row>
    <row r="28" spans="1:6" ht="100.5" x14ac:dyDescent="0.25">
      <c r="A28" s="234" t="s">
        <v>140</v>
      </c>
      <c r="B28" s="61" t="s">
        <v>144</v>
      </c>
      <c r="C28" s="104" t="s">
        <v>60</v>
      </c>
      <c r="D28" s="104" t="s">
        <v>78</v>
      </c>
      <c r="E28" s="104" t="s">
        <v>78</v>
      </c>
      <c r="F28" s="280">
        <v>119774.6</v>
      </c>
    </row>
    <row r="29" spans="1:6" ht="86.25" x14ac:dyDescent="0.25">
      <c r="A29" s="98" t="s">
        <v>143</v>
      </c>
      <c r="B29" s="61" t="s">
        <v>141</v>
      </c>
      <c r="C29" s="104" t="s">
        <v>60</v>
      </c>
      <c r="D29" s="104" t="s">
        <v>78</v>
      </c>
      <c r="E29" s="104" t="s">
        <v>78</v>
      </c>
      <c r="F29" s="280">
        <v>119774.6</v>
      </c>
    </row>
    <row r="30" spans="1:6" ht="29.25" x14ac:dyDescent="0.25">
      <c r="A30" s="98" t="s">
        <v>142</v>
      </c>
      <c r="B30" s="61" t="s">
        <v>141</v>
      </c>
      <c r="C30" s="104" t="s">
        <v>65</v>
      </c>
      <c r="D30" s="104" t="s">
        <v>78</v>
      </c>
      <c r="E30" s="104" t="s">
        <v>78</v>
      </c>
      <c r="F30" s="280">
        <v>119774.6</v>
      </c>
    </row>
    <row r="31" spans="1:6" x14ac:dyDescent="0.25">
      <c r="A31" s="248" t="s">
        <v>133</v>
      </c>
      <c r="B31" s="61" t="s">
        <v>141</v>
      </c>
      <c r="C31" s="104" t="s">
        <v>65</v>
      </c>
      <c r="D31" s="104" t="s">
        <v>132</v>
      </c>
      <c r="E31" s="104" t="s">
        <v>78</v>
      </c>
      <c r="F31" s="280">
        <v>119774.6</v>
      </c>
    </row>
    <row r="32" spans="1:6" x14ac:dyDescent="0.25">
      <c r="A32" s="255" t="s">
        <v>138</v>
      </c>
      <c r="B32" s="61" t="s">
        <v>141</v>
      </c>
      <c r="C32" s="104" t="s">
        <v>65</v>
      </c>
      <c r="D32" s="104" t="s">
        <v>132</v>
      </c>
      <c r="E32" s="104" t="s">
        <v>77</v>
      </c>
      <c r="F32" s="280">
        <v>119774.6</v>
      </c>
    </row>
    <row r="33" spans="1:6" ht="57.75" x14ac:dyDescent="0.25">
      <c r="A33" s="294" t="s">
        <v>327</v>
      </c>
      <c r="B33" s="61" t="s">
        <v>336</v>
      </c>
      <c r="C33" s="104" t="s">
        <v>60</v>
      </c>
      <c r="D33" s="104" t="s">
        <v>78</v>
      </c>
      <c r="E33" s="104" t="s">
        <v>78</v>
      </c>
      <c r="F33" s="280">
        <v>3504.4</v>
      </c>
    </row>
    <row r="34" spans="1:6" ht="29.25" x14ac:dyDescent="0.25">
      <c r="A34" s="294" t="s">
        <v>152</v>
      </c>
      <c r="B34" s="61" t="s">
        <v>149</v>
      </c>
      <c r="C34" s="104" t="s">
        <v>60</v>
      </c>
      <c r="D34" s="104" t="s">
        <v>78</v>
      </c>
      <c r="E34" s="104" t="s">
        <v>78</v>
      </c>
      <c r="F34" s="280">
        <v>3504.4</v>
      </c>
    </row>
    <row r="35" spans="1:6" ht="29.25" x14ac:dyDescent="0.25">
      <c r="A35" s="98" t="s">
        <v>142</v>
      </c>
      <c r="B35" s="61" t="s">
        <v>149</v>
      </c>
      <c r="C35" s="104" t="s">
        <v>65</v>
      </c>
      <c r="D35" s="104" t="s">
        <v>78</v>
      </c>
      <c r="E35" s="104" t="s">
        <v>78</v>
      </c>
      <c r="F35" s="280">
        <v>3504.4</v>
      </c>
    </row>
    <row r="36" spans="1:6" x14ac:dyDescent="0.25">
      <c r="A36" s="248" t="s">
        <v>133</v>
      </c>
      <c r="B36" s="61" t="s">
        <v>149</v>
      </c>
      <c r="C36" s="104" t="s">
        <v>65</v>
      </c>
      <c r="D36" s="104" t="s">
        <v>132</v>
      </c>
      <c r="E36" s="104" t="s">
        <v>78</v>
      </c>
      <c r="F36" s="280">
        <v>3504.4</v>
      </c>
    </row>
    <row r="37" spans="1:6" x14ac:dyDescent="0.25">
      <c r="A37" s="255" t="s">
        <v>138</v>
      </c>
      <c r="B37" s="61" t="s">
        <v>149</v>
      </c>
      <c r="C37" s="104" t="s">
        <v>65</v>
      </c>
      <c r="D37" s="104" t="s">
        <v>132</v>
      </c>
      <c r="E37" s="104" t="s">
        <v>77</v>
      </c>
      <c r="F37" s="280">
        <v>3504.4</v>
      </c>
    </row>
    <row r="38" spans="1:6" ht="43.5" x14ac:dyDescent="0.25">
      <c r="A38" s="213" t="s">
        <v>338</v>
      </c>
      <c r="B38" s="61" t="s">
        <v>337</v>
      </c>
      <c r="C38" s="104" t="s">
        <v>60</v>
      </c>
      <c r="D38" s="104" t="s">
        <v>78</v>
      </c>
      <c r="E38" s="104" t="s">
        <v>78</v>
      </c>
      <c r="F38" s="280">
        <v>11794.5</v>
      </c>
    </row>
    <row r="39" spans="1:6" ht="43.5" x14ac:dyDescent="0.25">
      <c r="A39" s="98" t="s">
        <v>153</v>
      </c>
      <c r="B39" s="61" t="s">
        <v>150</v>
      </c>
      <c r="C39" s="104" t="s">
        <v>60</v>
      </c>
      <c r="D39" s="104" t="s">
        <v>78</v>
      </c>
      <c r="E39" s="104" t="s">
        <v>78</v>
      </c>
      <c r="F39" s="280">
        <v>11794.5</v>
      </c>
    </row>
    <row r="40" spans="1:6" ht="29.25" x14ac:dyDescent="0.25">
      <c r="A40" s="98" t="s">
        <v>142</v>
      </c>
      <c r="B40" s="61" t="s">
        <v>150</v>
      </c>
      <c r="C40" s="104" t="s">
        <v>65</v>
      </c>
      <c r="D40" s="104" t="s">
        <v>78</v>
      </c>
      <c r="E40" s="104" t="s">
        <v>78</v>
      </c>
      <c r="F40" s="280">
        <v>11794.5</v>
      </c>
    </row>
    <row r="41" spans="1:6" x14ac:dyDescent="0.25">
      <c r="A41" s="248" t="s">
        <v>133</v>
      </c>
      <c r="B41" s="61" t="s">
        <v>150</v>
      </c>
      <c r="C41" s="104" t="s">
        <v>65</v>
      </c>
      <c r="D41" s="104" t="s">
        <v>132</v>
      </c>
      <c r="E41" s="104" t="s">
        <v>78</v>
      </c>
      <c r="F41" s="280">
        <v>11794.5</v>
      </c>
    </row>
    <row r="42" spans="1:6" x14ac:dyDescent="0.25">
      <c r="A42" s="255" t="s">
        <v>138</v>
      </c>
      <c r="B42" s="61" t="s">
        <v>150</v>
      </c>
      <c r="C42" s="104" t="s">
        <v>65</v>
      </c>
      <c r="D42" s="104" t="s">
        <v>132</v>
      </c>
      <c r="E42" s="104" t="s">
        <v>77</v>
      </c>
      <c r="F42" s="280">
        <v>11794.5</v>
      </c>
    </row>
    <row r="43" spans="1:6" ht="29.25" x14ac:dyDescent="0.25">
      <c r="A43" s="294" t="s">
        <v>332</v>
      </c>
      <c r="B43" s="61" t="s">
        <v>335</v>
      </c>
      <c r="C43" s="104" t="s">
        <v>60</v>
      </c>
      <c r="D43" s="104" t="s">
        <v>78</v>
      </c>
      <c r="E43" s="104" t="s">
        <v>78</v>
      </c>
      <c r="F43" s="280">
        <v>4713.1000000000004</v>
      </c>
    </row>
    <row r="44" spans="1:6" ht="43.5" x14ac:dyDescent="0.25">
      <c r="A44" s="98" t="s">
        <v>154</v>
      </c>
      <c r="B44" s="61" t="s">
        <v>151</v>
      </c>
      <c r="C44" s="104" t="s">
        <v>60</v>
      </c>
      <c r="D44" s="104" t="s">
        <v>78</v>
      </c>
      <c r="E44" s="104" t="s">
        <v>78</v>
      </c>
      <c r="F44" s="280">
        <v>4713.1000000000004</v>
      </c>
    </row>
    <row r="45" spans="1:6" ht="29.25" x14ac:dyDescent="0.25">
      <c r="A45" s="98" t="s">
        <v>142</v>
      </c>
      <c r="B45" s="61" t="s">
        <v>151</v>
      </c>
      <c r="C45" s="104" t="s">
        <v>65</v>
      </c>
      <c r="D45" s="104" t="s">
        <v>78</v>
      </c>
      <c r="E45" s="104" t="s">
        <v>78</v>
      </c>
      <c r="F45" s="280">
        <v>4713.1000000000004</v>
      </c>
    </row>
    <row r="46" spans="1:6" x14ac:dyDescent="0.25">
      <c r="A46" s="248" t="s">
        <v>133</v>
      </c>
      <c r="B46" s="61" t="s">
        <v>151</v>
      </c>
      <c r="C46" s="104" t="s">
        <v>65</v>
      </c>
      <c r="D46" s="104" t="s">
        <v>132</v>
      </c>
      <c r="E46" s="104" t="s">
        <v>78</v>
      </c>
      <c r="F46" s="280">
        <v>4713.1000000000004</v>
      </c>
    </row>
    <row r="47" spans="1:6" x14ac:dyDescent="0.25">
      <c r="A47" s="255" t="s">
        <v>138</v>
      </c>
      <c r="B47" s="61" t="s">
        <v>151</v>
      </c>
      <c r="C47" s="104" t="s">
        <v>65</v>
      </c>
      <c r="D47" s="104" t="s">
        <v>132</v>
      </c>
      <c r="E47" s="104" t="s">
        <v>77</v>
      </c>
      <c r="F47" s="280">
        <v>4713.1000000000004</v>
      </c>
    </row>
    <row r="48" spans="1:6" ht="57.75" x14ac:dyDescent="0.25">
      <c r="A48" s="294" t="s">
        <v>328</v>
      </c>
      <c r="B48" s="61" t="s">
        <v>144</v>
      </c>
      <c r="C48" s="104" t="s">
        <v>60</v>
      </c>
      <c r="D48" s="104" t="s">
        <v>78</v>
      </c>
      <c r="E48" s="104" t="s">
        <v>78</v>
      </c>
      <c r="F48" s="280">
        <f>F49+F59</f>
        <v>4269.8</v>
      </c>
    </row>
    <row r="49" spans="1:6" ht="29.25" x14ac:dyDescent="0.25">
      <c r="A49" s="98" t="s">
        <v>162</v>
      </c>
      <c r="B49" s="61" t="s">
        <v>159</v>
      </c>
      <c r="C49" s="104" t="s">
        <v>60</v>
      </c>
      <c r="D49" s="104" t="s">
        <v>78</v>
      </c>
      <c r="E49" s="104" t="s">
        <v>78</v>
      </c>
      <c r="F49" s="280">
        <f>F50+F53+F56</f>
        <v>4014.1</v>
      </c>
    </row>
    <row r="50" spans="1:6" ht="57.75" x14ac:dyDescent="0.25">
      <c r="A50" s="207" t="s">
        <v>94</v>
      </c>
      <c r="B50" s="61" t="s">
        <v>159</v>
      </c>
      <c r="C50" s="104" t="s">
        <v>93</v>
      </c>
      <c r="D50" s="104" t="s">
        <v>78</v>
      </c>
      <c r="E50" s="104" t="s">
        <v>78</v>
      </c>
      <c r="F50" s="280">
        <v>3814.2</v>
      </c>
    </row>
    <row r="51" spans="1:6" x14ac:dyDescent="0.25">
      <c r="A51" s="248" t="s">
        <v>133</v>
      </c>
      <c r="B51" s="61" t="s">
        <v>159</v>
      </c>
      <c r="C51" s="104" t="s">
        <v>93</v>
      </c>
      <c r="D51" s="104" t="s">
        <v>132</v>
      </c>
      <c r="E51" s="104" t="s">
        <v>78</v>
      </c>
      <c r="F51" s="280">
        <v>3814.2</v>
      </c>
    </row>
    <row r="52" spans="1:6" x14ac:dyDescent="0.25">
      <c r="A52" s="238" t="s">
        <v>160</v>
      </c>
      <c r="B52" s="61" t="s">
        <v>159</v>
      </c>
      <c r="C52" s="104" t="s">
        <v>93</v>
      </c>
      <c r="D52" s="104" t="s">
        <v>132</v>
      </c>
      <c r="E52" s="104" t="s">
        <v>158</v>
      </c>
      <c r="F52" s="280">
        <v>3814.2</v>
      </c>
    </row>
    <row r="53" spans="1:6" ht="29.25" x14ac:dyDescent="0.25">
      <c r="A53" s="255" t="s">
        <v>347</v>
      </c>
      <c r="B53" s="61" t="s">
        <v>159</v>
      </c>
      <c r="C53" s="104" t="s">
        <v>91</v>
      </c>
      <c r="D53" s="104" t="s">
        <v>78</v>
      </c>
      <c r="E53" s="104" t="s">
        <v>78</v>
      </c>
      <c r="F53" s="280">
        <v>189.9</v>
      </c>
    </row>
    <row r="54" spans="1:6" x14ac:dyDescent="0.25">
      <c r="A54" s="248" t="s">
        <v>133</v>
      </c>
      <c r="B54" s="61" t="s">
        <v>159</v>
      </c>
      <c r="C54" s="104" t="s">
        <v>91</v>
      </c>
      <c r="D54" s="104" t="s">
        <v>132</v>
      </c>
      <c r="E54" s="104" t="s">
        <v>78</v>
      </c>
      <c r="F54" s="280">
        <v>189.9</v>
      </c>
    </row>
    <row r="55" spans="1:6" x14ac:dyDescent="0.25">
      <c r="A55" s="238" t="s">
        <v>160</v>
      </c>
      <c r="B55" s="61" t="s">
        <v>159</v>
      </c>
      <c r="C55" s="104" t="s">
        <v>91</v>
      </c>
      <c r="D55" s="104" t="s">
        <v>132</v>
      </c>
      <c r="E55" s="104" t="s">
        <v>158</v>
      </c>
      <c r="F55" s="280">
        <v>189.9</v>
      </c>
    </row>
    <row r="56" spans="1:6" x14ac:dyDescent="0.25">
      <c r="A56" s="207" t="s">
        <v>104</v>
      </c>
      <c r="B56" s="61" t="s">
        <v>159</v>
      </c>
      <c r="C56" s="104" t="s">
        <v>97</v>
      </c>
      <c r="D56" s="104" t="s">
        <v>78</v>
      </c>
      <c r="E56" s="104" t="s">
        <v>78</v>
      </c>
      <c r="F56" s="280">
        <v>10</v>
      </c>
    </row>
    <row r="57" spans="1:6" x14ac:dyDescent="0.25">
      <c r="A57" s="248" t="s">
        <v>133</v>
      </c>
      <c r="B57" s="61" t="s">
        <v>159</v>
      </c>
      <c r="C57" s="104" t="s">
        <v>97</v>
      </c>
      <c r="D57" s="104" t="s">
        <v>132</v>
      </c>
      <c r="E57" s="104" t="s">
        <v>78</v>
      </c>
      <c r="F57" s="280">
        <v>10</v>
      </c>
    </row>
    <row r="58" spans="1:6" x14ac:dyDescent="0.25">
      <c r="A58" s="238" t="s">
        <v>160</v>
      </c>
      <c r="B58" s="61" t="s">
        <v>159</v>
      </c>
      <c r="C58" s="104" t="s">
        <v>97</v>
      </c>
      <c r="D58" s="104" t="s">
        <v>132</v>
      </c>
      <c r="E58" s="104" t="s">
        <v>158</v>
      </c>
      <c r="F58" s="280">
        <v>10</v>
      </c>
    </row>
    <row r="59" spans="1:6" x14ac:dyDescent="0.25">
      <c r="A59" s="205" t="s">
        <v>174</v>
      </c>
      <c r="B59" s="61" t="s">
        <v>172</v>
      </c>
      <c r="C59" s="104" t="s">
        <v>60</v>
      </c>
      <c r="D59" s="104" t="s">
        <v>78</v>
      </c>
      <c r="E59" s="104" t="s">
        <v>78</v>
      </c>
      <c r="F59" s="280">
        <v>255.7</v>
      </c>
    </row>
    <row r="60" spans="1:6" ht="57.75" x14ac:dyDescent="0.25">
      <c r="A60" s="207" t="s">
        <v>94</v>
      </c>
      <c r="B60" s="61" t="s">
        <v>172</v>
      </c>
      <c r="C60" s="104" t="s">
        <v>93</v>
      </c>
      <c r="D60" s="104" t="s">
        <v>78</v>
      </c>
      <c r="E60" s="104" t="s">
        <v>78</v>
      </c>
      <c r="F60" s="280">
        <v>255.7</v>
      </c>
    </row>
    <row r="61" spans="1:6" x14ac:dyDescent="0.25">
      <c r="A61" s="281" t="s">
        <v>222</v>
      </c>
      <c r="B61" s="61" t="s">
        <v>172</v>
      </c>
      <c r="C61" s="104" t="s">
        <v>93</v>
      </c>
      <c r="D61" s="104" t="s">
        <v>61</v>
      </c>
      <c r="E61" s="104" t="s">
        <v>78</v>
      </c>
      <c r="F61" s="280">
        <v>255.7</v>
      </c>
    </row>
    <row r="62" spans="1:6" ht="43.5" x14ac:dyDescent="0.25">
      <c r="A62" s="285" t="s">
        <v>105</v>
      </c>
      <c r="B62" s="61" t="s">
        <v>172</v>
      </c>
      <c r="C62" s="104" t="s">
        <v>93</v>
      </c>
      <c r="D62" s="104" t="s">
        <v>61</v>
      </c>
      <c r="E62" s="104" t="s">
        <v>106</v>
      </c>
      <c r="F62" s="280">
        <v>255.7</v>
      </c>
    </row>
    <row r="63" spans="1:6" ht="43.5" x14ac:dyDescent="0.25">
      <c r="A63" s="294" t="s">
        <v>329</v>
      </c>
      <c r="B63" s="61" t="s">
        <v>163</v>
      </c>
      <c r="C63" s="104" t="s">
        <v>60</v>
      </c>
      <c r="D63" s="104" t="s">
        <v>78</v>
      </c>
      <c r="E63" s="104" t="s">
        <v>78</v>
      </c>
      <c r="F63" s="280">
        <f>F64+F67</f>
        <v>845</v>
      </c>
    </row>
    <row r="64" spans="1:6" ht="57.75" x14ac:dyDescent="0.25">
      <c r="A64" s="207" t="s">
        <v>94</v>
      </c>
      <c r="B64" s="61" t="s">
        <v>163</v>
      </c>
      <c r="C64" s="104" t="s">
        <v>93</v>
      </c>
      <c r="D64" s="104" t="s">
        <v>78</v>
      </c>
      <c r="E64" s="104" t="s">
        <v>78</v>
      </c>
      <c r="F64" s="280">
        <v>14</v>
      </c>
    </row>
    <row r="65" spans="1:6" x14ac:dyDescent="0.25">
      <c r="A65" s="248" t="s">
        <v>133</v>
      </c>
      <c r="B65" s="61" t="s">
        <v>163</v>
      </c>
      <c r="C65" s="104" t="s">
        <v>93</v>
      </c>
      <c r="D65" s="104" t="s">
        <v>132</v>
      </c>
      <c r="E65" s="104" t="s">
        <v>78</v>
      </c>
      <c r="F65" s="280">
        <v>14</v>
      </c>
    </row>
    <row r="66" spans="1:6" x14ac:dyDescent="0.25">
      <c r="A66" s="238" t="s">
        <v>160</v>
      </c>
      <c r="B66" s="61" t="s">
        <v>163</v>
      </c>
      <c r="C66" s="104" t="s">
        <v>93</v>
      </c>
      <c r="D66" s="104" t="s">
        <v>132</v>
      </c>
      <c r="E66" s="104" t="s">
        <v>158</v>
      </c>
      <c r="F66" s="280">
        <v>14</v>
      </c>
    </row>
    <row r="67" spans="1:6" ht="29.25" x14ac:dyDescent="0.25">
      <c r="A67" s="207" t="s">
        <v>103</v>
      </c>
      <c r="B67" s="61" t="s">
        <v>163</v>
      </c>
      <c r="C67" s="104" t="s">
        <v>91</v>
      </c>
      <c r="D67" s="104" t="s">
        <v>78</v>
      </c>
      <c r="E67" s="104" t="s">
        <v>78</v>
      </c>
      <c r="F67" s="280">
        <v>831</v>
      </c>
    </row>
    <row r="68" spans="1:6" x14ac:dyDescent="0.25">
      <c r="A68" s="248" t="s">
        <v>133</v>
      </c>
      <c r="B68" s="61" t="s">
        <v>163</v>
      </c>
      <c r="C68" s="104" t="s">
        <v>91</v>
      </c>
      <c r="D68" s="104" t="s">
        <v>132</v>
      </c>
      <c r="E68" s="104" t="s">
        <v>78</v>
      </c>
      <c r="F68" s="280">
        <v>831</v>
      </c>
    </row>
    <row r="69" spans="1:6" x14ac:dyDescent="0.25">
      <c r="A69" s="238" t="s">
        <v>160</v>
      </c>
      <c r="B69" s="61" t="s">
        <v>163</v>
      </c>
      <c r="C69" s="104" t="s">
        <v>91</v>
      </c>
      <c r="D69" s="104" t="s">
        <v>132</v>
      </c>
      <c r="E69" s="104" t="s">
        <v>158</v>
      </c>
      <c r="F69" s="280">
        <v>831</v>
      </c>
    </row>
    <row r="70" spans="1:6" ht="43.5" x14ac:dyDescent="0.25">
      <c r="A70" s="294" t="s">
        <v>330</v>
      </c>
      <c r="B70" s="61" t="s">
        <v>243</v>
      </c>
      <c r="C70" s="104" t="s">
        <v>60</v>
      </c>
      <c r="D70" s="104" t="s">
        <v>78</v>
      </c>
      <c r="E70" s="104" t="s">
        <v>78</v>
      </c>
      <c r="F70" s="280">
        <f>F71+F81</f>
        <v>3455.3</v>
      </c>
    </row>
    <row r="71" spans="1:6" ht="29.25" x14ac:dyDescent="0.25">
      <c r="A71" s="294" t="s">
        <v>245</v>
      </c>
      <c r="B71" s="61" t="s">
        <v>244</v>
      </c>
      <c r="C71" s="104" t="s">
        <v>60</v>
      </c>
      <c r="D71" s="104" t="s">
        <v>78</v>
      </c>
      <c r="E71" s="104" t="s">
        <v>78</v>
      </c>
      <c r="F71" s="280">
        <f>F72+F75+F78</f>
        <v>1370.1000000000001</v>
      </c>
    </row>
    <row r="72" spans="1:6" ht="57.75" x14ac:dyDescent="0.25">
      <c r="A72" s="207" t="s">
        <v>94</v>
      </c>
      <c r="B72" s="61" t="s">
        <v>244</v>
      </c>
      <c r="C72" s="104" t="s">
        <v>93</v>
      </c>
      <c r="D72" s="104" t="s">
        <v>78</v>
      </c>
      <c r="E72" s="104" t="s">
        <v>78</v>
      </c>
      <c r="F72" s="280">
        <v>588.6</v>
      </c>
    </row>
    <row r="73" spans="1:6" x14ac:dyDescent="0.25">
      <c r="A73" s="248" t="s">
        <v>133</v>
      </c>
      <c r="B73" s="61" t="s">
        <v>244</v>
      </c>
      <c r="C73" s="104" t="s">
        <v>93</v>
      </c>
      <c r="D73" s="104" t="s">
        <v>132</v>
      </c>
      <c r="E73" s="104" t="s">
        <v>78</v>
      </c>
      <c r="F73" s="280">
        <v>588.6</v>
      </c>
    </row>
    <row r="74" spans="1:6" x14ac:dyDescent="0.25">
      <c r="A74" s="238" t="s">
        <v>160</v>
      </c>
      <c r="B74" s="61" t="s">
        <v>244</v>
      </c>
      <c r="C74" s="104" t="s">
        <v>93</v>
      </c>
      <c r="D74" s="104" t="s">
        <v>132</v>
      </c>
      <c r="E74" s="104" t="s">
        <v>158</v>
      </c>
      <c r="F74" s="280">
        <v>588.6</v>
      </c>
    </row>
    <row r="75" spans="1:6" ht="29.25" x14ac:dyDescent="0.25">
      <c r="A75" s="207" t="s">
        <v>103</v>
      </c>
      <c r="B75" s="61" t="s">
        <v>244</v>
      </c>
      <c r="C75" s="104" t="s">
        <v>91</v>
      </c>
      <c r="D75" s="104" t="s">
        <v>78</v>
      </c>
      <c r="E75" s="104" t="s">
        <v>78</v>
      </c>
      <c r="F75" s="280">
        <f>F76</f>
        <v>756.2</v>
      </c>
    </row>
    <row r="76" spans="1:6" x14ac:dyDescent="0.25">
      <c r="A76" s="248" t="s">
        <v>133</v>
      </c>
      <c r="B76" s="61" t="s">
        <v>244</v>
      </c>
      <c r="C76" s="104" t="s">
        <v>91</v>
      </c>
      <c r="D76" s="104" t="s">
        <v>132</v>
      </c>
      <c r="E76" s="104" t="s">
        <v>78</v>
      </c>
      <c r="F76" s="280">
        <f>F77</f>
        <v>756.2</v>
      </c>
    </row>
    <row r="77" spans="1:6" x14ac:dyDescent="0.25">
      <c r="A77" s="238" t="s">
        <v>160</v>
      </c>
      <c r="B77" s="61" t="s">
        <v>244</v>
      </c>
      <c r="C77" s="104" t="s">
        <v>91</v>
      </c>
      <c r="D77" s="104" t="s">
        <v>132</v>
      </c>
      <c r="E77" s="104" t="s">
        <v>158</v>
      </c>
      <c r="F77" s="280">
        <f>756.2</f>
        <v>756.2</v>
      </c>
    </row>
    <row r="78" spans="1:6" x14ac:dyDescent="0.25">
      <c r="A78" s="207" t="s">
        <v>104</v>
      </c>
      <c r="B78" s="61" t="s">
        <v>244</v>
      </c>
      <c r="C78" s="104" t="s">
        <v>97</v>
      </c>
      <c r="D78" s="104" t="s">
        <v>78</v>
      </c>
      <c r="E78" s="104" t="s">
        <v>78</v>
      </c>
      <c r="F78" s="280">
        <f>F79</f>
        <v>25.3</v>
      </c>
    </row>
    <row r="79" spans="1:6" x14ac:dyDescent="0.25">
      <c r="A79" s="248" t="s">
        <v>133</v>
      </c>
      <c r="B79" s="61" t="s">
        <v>244</v>
      </c>
      <c r="C79" s="104" t="s">
        <v>97</v>
      </c>
      <c r="D79" s="104" t="s">
        <v>132</v>
      </c>
      <c r="E79" s="104" t="s">
        <v>78</v>
      </c>
      <c r="F79" s="280">
        <f>F80</f>
        <v>25.3</v>
      </c>
    </row>
    <row r="80" spans="1:6" x14ac:dyDescent="0.25">
      <c r="A80" s="238" t="s">
        <v>160</v>
      </c>
      <c r="B80" s="61" t="s">
        <v>244</v>
      </c>
      <c r="C80" s="104" t="s">
        <v>97</v>
      </c>
      <c r="D80" s="104" t="s">
        <v>132</v>
      </c>
      <c r="E80" s="104" t="s">
        <v>158</v>
      </c>
      <c r="F80" s="280">
        <v>25.3</v>
      </c>
    </row>
    <row r="81" spans="1:6" ht="43.5" x14ac:dyDescent="0.25">
      <c r="A81" s="207" t="s">
        <v>164</v>
      </c>
      <c r="B81" s="61" t="s">
        <v>246</v>
      </c>
      <c r="C81" s="104" t="s">
        <v>60</v>
      </c>
      <c r="D81" s="104" t="s">
        <v>78</v>
      </c>
      <c r="E81" s="104" t="s">
        <v>78</v>
      </c>
      <c r="F81" s="280">
        <f>F82+F85</f>
        <v>2085.1999999999998</v>
      </c>
    </row>
    <row r="82" spans="1:6" ht="42.75" customHeight="1" x14ac:dyDescent="0.25">
      <c r="A82" s="207" t="s">
        <v>94</v>
      </c>
      <c r="B82" s="61" t="s">
        <v>246</v>
      </c>
      <c r="C82" s="104" t="s">
        <v>93</v>
      </c>
      <c r="D82" s="104" t="s">
        <v>78</v>
      </c>
      <c r="E82" s="104" t="s">
        <v>78</v>
      </c>
      <c r="F82" s="280">
        <v>1923.1</v>
      </c>
    </row>
    <row r="83" spans="1:6" x14ac:dyDescent="0.25">
      <c r="A83" s="248" t="s">
        <v>133</v>
      </c>
      <c r="B83" s="61" t="s">
        <v>246</v>
      </c>
      <c r="C83" s="104" t="s">
        <v>93</v>
      </c>
      <c r="D83" s="104" t="s">
        <v>132</v>
      </c>
      <c r="E83" s="104" t="s">
        <v>78</v>
      </c>
      <c r="F83" s="280">
        <v>1923.1</v>
      </c>
    </row>
    <row r="84" spans="1:6" x14ac:dyDescent="0.25">
      <c r="A84" s="238" t="s">
        <v>160</v>
      </c>
      <c r="B84" s="61" t="s">
        <v>246</v>
      </c>
      <c r="C84" s="104" t="s">
        <v>93</v>
      </c>
      <c r="D84" s="104" t="s">
        <v>132</v>
      </c>
      <c r="E84" s="104" t="s">
        <v>158</v>
      </c>
      <c r="F84" s="280">
        <v>1923.1</v>
      </c>
    </row>
    <row r="85" spans="1:6" ht="29.25" x14ac:dyDescent="0.25">
      <c r="A85" s="207" t="s">
        <v>103</v>
      </c>
      <c r="B85" s="61" t="s">
        <v>246</v>
      </c>
      <c r="C85" s="104" t="s">
        <v>91</v>
      </c>
      <c r="D85" s="104" t="s">
        <v>78</v>
      </c>
      <c r="E85" s="104" t="s">
        <v>78</v>
      </c>
      <c r="F85" s="280">
        <v>162.1</v>
      </c>
    </row>
    <row r="86" spans="1:6" x14ac:dyDescent="0.25">
      <c r="A86" s="248" t="s">
        <v>133</v>
      </c>
      <c r="B86" s="61" t="s">
        <v>246</v>
      </c>
      <c r="C86" s="104" t="s">
        <v>91</v>
      </c>
      <c r="D86" s="104" t="s">
        <v>132</v>
      </c>
      <c r="E86" s="104" t="s">
        <v>78</v>
      </c>
      <c r="F86" s="280">
        <v>162.1</v>
      </c>
    </row>
    <row r="87" spans="1:6" x14ac:dyDescent="0.25">
      <c r="A87" s="238" t="s">
        <v>160</v>
      </c>
      <c r="B87" s="61" t="s">
        <v>246</v>
      </c>
      <c r="C87" s="104" t="s">
        <v>91</v>
      </c>
      <c r="D87" s="104" t="s">
        <v>132</v>
      </c>
      <c r="E87" s="104" t="s">
        <v>158</v>
      </c>
      <c r="F87" s="280">
        <v>162.1</v>
      </c>
    </row>
    <row r="88" spans="1:6" ht="60" x14ac:dyDescent="0.25">
      <c r="A88" s="358" t="s">
        <v>363</v>
      </c>
      <c r="B88" s="131" t="s">
        <v>251</v>
      </c>
      <c r="C88" s="143" t="s">
        <v>60</v>
      </c>
      <c r="D88" s="143" t="s">
        <v>78</v>
      </c>
      <c r="E88" s="143" t="s">
        <v>78</v>
      </c>
      <c r="F88" s="295">
        <v>3947.2</v>
      </c>
    </row>
    <row r="89" spans="1:6" x14ac:dyDescent="0.25">
      <c r="A89" s="296" t="s">
        <v>253</v>
      </c>
      <c r="B89" s="62" t="s">
        <v>251</v>
      </c>
      <c r="C89" s="104" t="s">
        <v>252</v>
      </c>
      <c r="D89" s="104" t="s">
        <v>78</v>
      </c>
      <c r="E89" s="104" t="s">
        <v>78</v>
      </c>
      <c r="F89" s="280">
        <v>3947.2</v>
      </c>
    </row>
    <row r="90" spans="1:6" x14ac:dyDescent="0.25">
      <c r="A90" s="248" t="s">
        <v>179</v>
      </c>
      <c r="B90" s="62" t="s">
        <v>251</v>
      </c>
      <c r="C90" s="104" t="s">
        <v>252</v>
      </c>
      <c r="D90" s="104" t="s">
        <v>181</v>
      </c>
      <c r="E90" s="104" t="s">
        <v>78</v>
      </c>
      <c r="F90" s="280">
        <v>3947.2</v>
      </c>
    </row>
    <row r="91" spans="1:6" x14ac:dyDescent="0.25">
      <c r="A91" s="219" t="s">
        <v>182</v>
      </c>
      <c r="B91" s="62" t="s">
        <v>251</v>
      </c>
      <c r="C91" s="104" t="s">
        <v>252</v>
      </c>
      <c r="D91" s="104" t="s">
        <v>181</v>
      </c>
      <c r="E91" s="104" t="s">
        <v>106</v>
      </c>
      <c r="F91" s="280">
        <v>3947.2</v>
      </c>
    </row>
    <row r="92" spans="1:6" ht="30" x14ac:dyDescent="0.25">
      <c r="A92" s="287" t="s">
        <v>272</v>
      </c>
      <c r="B92" s="269" t="s">
        <v>276</v>
      </c>
      <c r="C92" s="105" t="s">
        <v>60</v>
      </c>
      <c r="D92" s="105" t="s">
        <v>78</v>
      </c>
      <c r="E92" s="105" t="s">
        <v>78</v>
      </c>
      <c r="F92" s="278">
        <f>F93+F97</f>
        <v>3473.4</v>
      </c>
    </row>
    <row r="93" spans="1:6" x14ac:dyDescent="0.25">
      <c r="A93" s="332" t="s">
        <v>365</v>
      </c>
      <c r="B93" s="78" t="s">
        <v>183</v>
      </c>
      <c r="C93" s="78" t="s">
        <v>60</v>
      </c>
      <c r="D93" s="143" t="s">
        <v>78</v>
      </c>
      <c r="E93" s="143" t="s">
        <v>78</v>
      </c>
      <c r="F93" s="295">
        <v>2996.3</v>
      </c>
    </row>
    <row r="94" spans="1:6" ht="43.5" x14ac:dyDescent="0.25">
      <c r="A94" s="205" t="s">
        <v>67</v>
      </c>
      <c r="B94" s="79" t="s">
        <v>183</v>
      </c>
      <c r="C94" s="79" t="s">
        <v>65</v>
      </c>
      <c r="D94" s="106" t="s">
        <v>78</v>
      </c>
      <c r="E94" s="106" t="s">
        <v>78</v>
      </c>
      <c r="F94" s="297">
        <v>2996.3</v>
      </c>
    </row>
    <row r="95" spans="1:6" x14ac:dyDescent="0.25">
      <c r="A95" s="248" t="s">
        <v>179</v>
      </c>
      <c r="B95" s="79" t="s">
        <v>183</v>
      </c>
      <c r="C95" s="106" t="s">
        <v>65</v>
      </c>
      <c r="D95" s="106" t="s">
        <v>181</v>
      </c>
      <c r="E95" s="106" t="s">
        <v>78</v>
      </c>
      <c r="F95" s="297">
        <v>2996.3</v>
      </c>
    </row>
    <row r="96" spans="1:6" x14ac:dyDescent="0.25">
      <c r="A96" s="238" t="s">
        <v>185</v>
      </c>
      <c r="B96" s="79" t="s">
        <v>183</v>
      </c>
      <c r="C96" s="106" t="s">
        <v>65</v>
      </c>
      <c r="D96" s="106" t="s">
        <v>181</v>
      </c>
      <c r="E96" s="106" t="s">
        <v>79</v>
      </c>
      <c r="F96" s="297">
        <v>2996.3</v>
      </c>
    </row>
    <row r="97" spans="1:6" ht="29.25" x14ac:dyDescent="0.25">
      <c r="A97" s="245" t="s">
        <v>273</v>
      </c>
      <c r="B97" s="84" t="s">
        <v>277</v>
      </c>
      <c r="C97" s="104" t="s">
        <v>60</v>
      </c>
      <c r="D97" s="104" t="s">
        <v>78</v>
      </c>
      <c r="E97" s="104" t="s">
        <v>78</v>
      </c>
      <c r="F97" s="280">
        <v>477.1</v>
      </c>
    </row>
    <row r="98" spans="1:6" ht="43.5" x14ac:dyDescent="0.25">
      <c r="A98" s="245" t="s">
        <v>274</v>
      </c>
      <c r="B98" s="84" t="s">
        <v>278</v>
      </c>
      <c r="C98" s="104" t="s">
        <v>60</v>
      </c>
      <c r="D98" s="104" t="s">
        <v>78</v>
      </c>
      <c r="E98" s="104" t="s">
        <v>78</v>
      </c>
      <c r="F98" s="280">
        <v>477.1</v>
      </c>
    </row>
    <row r="99" spans="1:6" ht="29.25" x14ac:dyDescent="0.25">
      <c r="A99" s="245" t="s">
        <v>275</v>
      </c>
      <c r="B99" s="84" t="s">
        <v>279</v>
      </c>
      <c r="C99" s="104" t="s">
        <v>60</v>
      </c>
      <c r="D99" s="104" t="s">
        <v>78</v>
      </c>
      <c r="E99" s="104" t="s">
        <v>78</v>
      </c>
      <c r="F99" s="280">
        <v>477.1</v>
      </c>
    </row>
    <row r="100" spans="1:6" ht="57.75" x14ac:dyDescent="0.25">
      <c r="A100" s="207" t="s">
        <v>94</v>
      </c>
      <c r="B100" s="84" t="s">
        <v>279</v>
      </c>
      <c r="C100" s="104" t="s">
        <v>93</v>
      </c>
      <c r="D100" s="104" t="s">
        <v>78</v>
      </c>
      <c r="E100" s="104" t="s">
        <v>78</v>
      </c>
      <c r="F100" s="280">
        <v>477.1</v>
      </c>
    </row>
    <row r="101" spans="1:6" x14ac:dyDescent="0.25">
      <c r="A101" s="281" t="s">
        <v>222</v>
      </c>
      <c r="B101" s="84" t="s">
        <v>279</v>
      </c>
      <c r="C101" s="61" t="s">
        <v>93</v>
      </c>
      <c r="D101" s="104" t="s">
        <v>61</v>
      </c>
      <c r="E101" s="104" t="s">
        <v>78</v>
      </c>
      <c r="F101" s="280">
        <v>477.1</v>
      </c>
    </row>
    <row r="102" spans="1:6" x14ac:dyDescent="0.25">
      <c r="A102" s="205" t="s">
        <v>111</v>
      </c>
      <c r="B102" s="84" t="s">
        <v>279</v>
      </c>
      <c r="C102" s="61" t="s">
        <v>93</v>
      </c>
      <c r="D102" s="104" t="s">
        <v>61</v>
      </c>
      <c r="E102" s="104" t="s">
        <v>110</v>
      </c>
      <c r="F102" s="280">
        <v>477.1</v>
      </c>
    </row>
    <row r="103" spans="1:6" ht="30" x14ac:dyDescent="0.25">
      <c r="A103" s="284" t="s">
        <v>311</v>
      </c>
      <c r="B103" s="271" t="s">
        <v>117</v>
      </c>
      <c r="C103" s="105" t="s">
        <v>60</v>
      </c>
      <c r="D103" s="105" t="s">
        <v>78</v>
      </c>
      <c r="E103" s="105" t="s">
        <v>78</v>
      </c>
      <c r="F103" s="278">
        <f>F104+F110+F115+F120++F125+F129+F134+F139</f>
        <v>29797.899999999998</v>
      </c>
    </row>
    <row r="104" spans="1:6" x14ac:dyDescent="0.25">
      <c r="A104" s="98" t="s">
        <v>118</v>
      </c>
      <c r="B104" s="65" t="s">
        <v>123</v>
      </c>
      <c r="C104" s="104" t="s">
        <v>60</v>
      </c>
      <c r="D104" s="104" t="s">
        <v>78</v>
      </c>
      <c r="E104" s="104" t="s">
        <v>78</v>
      </c>
      <c r="F104" s="280">
        <v>50.7</v>
      </c>
    </row>
    <row r="105" spans="1:6" ht="29.25" x14ac:dyDescent="0.25">
      <c r="A105" s="98" t="s">
        <v>119</v>
      </c>
      <c r="B105" s="65" t="s">
        <v>121</v>
      </c>
      <c r="C105" s="104" t="s">
        <v>60</v>
      </c>
      <c r="D105" s="104" t="s">
        <v>78</v>
      </c>
      <c r="E105" s="104" t="s">
        <v>78</v>
      </c>
      <c r="F105" s="280">
        <v>50.7</v>
      </c>
    </row>
    <row r="106" spans="1:6" ht="29.25" x14ac:dyDescent="0.25">
      <c r="A106" s="98" t="s">
        <v>120</v>
      </c>
      <c r="B106" s="65" t="s">
        <v>122</v>
      </c>
      <c r="C106" s="104" t="s">
        <v>60</v>
      </c>
      <c r="D106" s="104" t="s">
        <v>78</v>
      </c>
      <c r="E106" s="104" t="s">
        <v>78</v>
      </c>
      <c r="F106" s="280">
        <v>50.7</v>
      </c>
    </row>
    <row r="107" spans="1:6" ht="29.25" x14ac:dyDescent="0.25">
      <c r="A107" s="207" t="s">
        <v>103</v>
      </c>
      <c r="B107" s="65" t="s">
        <v>122</v>
      </c>
      <c r="C107" s="104" t="s">
        <v>91</v>
      </c>
      <c r="D107" s="104" t="s">
        <v>78</v>
      </c>
      <c r="E107" s="104" t="s">
        <v>78</v>
      </c>
      <c r="F107" s="280">
        <v>50.7</v>
      </c>
    </row>
    <row r="108" spans="1:6" x14ac:dyDescent="0.25">
      <c r="A108" s="281" t="s">
        <v>222</v>
      </c>
      <c r="B108" s="65" t="s">
        <v>122</v>
      </c>
      <c r="C108" s="104" t="s">
        <v>91</v>
      </c>
      <c r="D108" s="104" t="s">
        <v>61</v>
      </c>
      <c r="E108" s="104" t="s">
        <v>78</v>
      </c>
      <c r="F108" s="280">
        <v>50.7</v>
      </c>
    </row>
    <row r="109" spans="1:6" x14ac:dyDescent="0.25">
      <c r="A109" s="205" t="s">
        <v>111</v>
      </c>
      <c r="B109" s="65" t="s">
        <v>122</v>
      </c>
      <c r="C109" s="104" t="s">
        <v>91</v>
      </c>
      <c r="D109" s="104" t="s">
        <v>61</v>
      </c>
      <c r="E109" s="104" t="s">
        <v>110</v>
      </c>
      <c r="F109" s="280">
        <v>50.7</v>
      </c>
    </row>
    <row r="110" spans="1:6" ht="29.25" x14ac:dyDescent="0.25">
      <c r="A110" s="98" t="s">
        <v>318</v>
      </c>
      <c r="B110" s="63" t="s">
        <v>69</v>
      </c>
      <c r="C110" s="104" t="s">
        <v>60</v>
      </c>
      <c r="D110" s="104" t="s">
        <v>78</v>
      </c>
      <c r="E110" s="104" t="s">
        <v>78</v>
      </c>
      <c r="F110" s="280">
        <v>1653.4</v>
      </c>
    </row>
    <row r="111" spans="1:6" x14ac:dyDescent="0.25">
      <c r="A111" s="219" t="s">
        <v>66</v>
      </c>
      <c r="B111" s="62" t="s">
        <v>64</v>
      </c>
      <c r="C111" s="104" t="s">
        <v>60</v>
      </c>
      <c r="D111" s="104" t="s">
        <v>78</v>
      </c>
      <c r="E111" s="104" t="s">
        <v>78</v>
      </c>
      <c r="F111" s="280">
        <v>1653.4</v>
      </c>
    </row>
    <row r="112" spans="1:6" ht="40.5" customHeight="1" x14ac:dyDescent="0.25">
      <c r="A112" s="205" t="s">
        <v>67</v>
      </c>
      <c r="B112" s="62" t="s">
        <v>64</v>
      </c>
      <c r="C112" s="104" t="s">
        <v>65</v>
      </c>
      <c r="D112" s="104" t="s">
        <v>78</v>
      </c>
      <c r="E112" s="104" t="s">
        <v>78</v>
      </c>
      <c r="F112" s="280">
        <v>1653.4</v>
      </c>
    </row>
    <row r="113" spans="1:6" x14ac:dyDescent="0.25">
      <c r="A113" s="232" t="s">
        <v>57</v>
      </c>
      <c r="B113" s="62" t="s">
        <v>64</v>
      </c>
      <c r="C113" s="104" t="s">
        <v>65</v>
      </c>
      <c r="D113" s="104" t="s">
        <v>58</v>
      </c>
      <c r="E113" s="104" t="s">
        <v>78</v>
      </c>
      <c r="F113" s="280">
        <v>1653.4</v>
      </c>
    </row>
    <row r="114" spans="1:6" x14ac:dyDescent="0.25">
      <c r="A114" s="234" t="s">
        <v>62</v>
      </c>
      <c r="B114" s="62" t="s">
        <v>64</v>
      </c>
      <c r="C114" s="104" t="s">
        <v>65</v>
      </c>
      <c r="D114" s="104" t="s">
        <v>58</v>
      </c>
      <c r="E114" s="104" t="s">
        <v>61</v>
      </c>
      <c r="F114" s="280">
        <v>1653.4</v>
      </c>
    </row>
    <row r="115" spans="1:6" ht="29.25" x14ac:dyDescent="0.25">
      <c r="A115" s="98" t="s">
        <v>315</v>
      </c>
      <c r="B115" s="63" t="s">
        <v>317</v>
      </c>
      <c r="C115" s="104" t="s">
        <v>60</v>
      </c>
      <c r="D115" s="104" t="s">
        <v>78</v>
      </c>
      <c r="E115" s="104" t="s">
        <v>78</v>
      </c>
      <c r="F115" s="280">
        <v>1909.6</v>
      </c>
    </row>
    <row r="116" spans="1:6" x14ac:dyDescent="0.25">
      <c r="A116" s="219" t="s">
        <v>66</v>
      </c>
      <c r="B116" s="62" t="s">
        <v>316</v>
      </c>
      <c r="C116" s="104" t="s">
        <v>60</v>
      </c>
      <c r="D116" s="104" t="s">
        <v>78</v>
      </c>
      <c r="E116" s="104" t="s">
        <v>78</v>
      </c>
      <c r="F116" s="280">
        <v>1909.6</v>
      </c>
    </row>
    <row r="117" spans="1:6" ht="43.5" x14ac:dyDescent="0.25">
      <c r="A117" s="205" t="s">
        <v>67</v>
      </c>
      <c r="B117" s="62" t="s">
        <v>316</v>
      </c>
      <c r="C117" s="104" t="s">
        <v>65</v>
      </c>
      <c r="D117" s="104" t="s">
        <v>78</v>
      </c>
      <c r="E117" s="104" t="s">
        <v>78</v>
      </c>
      <c r="F117" s="280">
        <v>1909.6</v>
      </c>
    </row>
    <row r="118" spans="1:6" x14ac:dyDescent="0.25">
      <c r="A118" s="232" t="s">
        <v>57</v>
      </c>
      <c r="B118" s="62" t="s">
        <v>316</v>
      </c>
      <c r="C118" s="104" t="s">
        <v>65</v>
      </c>
      <c r="D118" s="104" t="s">
        <v>58</v>
      </c>
      <c r="E118" s="104" t="s">
        <v>78</v>
      </c>
      <c r="F118" s="280">
        <v>1909.6</v>
      </c>
    </row>
    <row r="119" spans="1:6" x14ac:dyDescent="0.25">
      <c r="A119" s="234" t="s">
        <v>62</v>
      </c>
      <c r="B119" s="62" t="s">
        <v>316</v>
      </c>
      <c r="C119" s="104" t="s">
        <v>65</v>
      </c>
      <c r="D119" s="104" t="s">
        <v>58</v>
      </c>
      <c r="E119" s="104" t="s">
        <v>61</v>
      </c>
      <c r="F119" s="280">
        <v>1909.6</v>
      </c>
    </row>
    <row r="120" spans="1:6" ht="29.25" x14ac:dyDescent="0.25">
      <c r="A120" s="205" t="s">
        <v>313</v>
      </c>
      <c r="B120" s="62" t="s">
        <v>68</v>
      </c>
      <c r="C120" s="104" t="s">
        <v>60</v>
      </c>
      <c r="D120" s="104" t="s">
        <v>78</v>
      </c>
      <c r="E120" s="104" t="s">
        <v>78</v>
      </c>
      <c r="F120" s="280">
        <v>13672.8</v>
      </c>
    </row>
    <row r="121" spans="1:6" x14ac:dyDescent="0.25">
      <c r="A121" s="98" t="s">
        <v>72</v>
      </c>
      <c r="B121" s="63" t="s">
        <v>70</v>
      </c>
      <c r="C121" s="104" t="s">
        <v>60</v>
      </c>
      <c r="D121" s="104" t="s">
        <v>78</v>
      </c>
      <c r="E121" s="104" t="s">
        <v>78</v>
      </c>
      <c r="F121" s="280">
        <v>13672.8</v>
      </c>
    </row>
    <row r="122" spans="1:6" ht="43.5" x14ac:dyDescent="0.25">
      <c r="A122" s="205" t="s">
        <v>67</v>
      </c>
      <c r="B122" s="63" t="s">
        <v>70</v>
      </c>
      <c r="C122" s="104" t="s">
        <v>65</v>
      </c>
      <c r="D122" s="104" t="s">
        <v>78</v>
      </c>
      <c r="E122" s="104" t="s">
        <v>78</v>
      </c>
      <c r="F122" s="280">
        <v>13672.8</v>
      </c>
    </row>
    <row r="123" spans="1:6" x14ac:dyDescent="0.25">
      <c r="A123" s="232" t="s">
        <v>57</v>
      </c>
      <c r="B123" s="63" t="s">
        <v>70</v>
      </c>
      <c r="C123" s="104" t="s">
        <v>65</v>
      </c>
      <c r="D123" s="104" t="s">
        <v>58</v>
      </c>
      <c r="E123" s="104" t="s">
        <v>78</v>
      </c>
      <c r="F123" s="280">
        <v>13672.8</v>
      </c>
    </row>
    <row r="124" spans="1:6" x14ac:dyDescent="0.25">
      <c r="A124" s="234" t="s">
        <v>62</v>
      </c>
      <c r="B124" s="63" t="s">
        <v>70</v>
      </c>
      <c r="C124" s="104" t="s">
        <v>65</v>
      </c>
      <c r="D124" s="104" t="s">
        <v>58</v>
      </c>
      <c r="E124" s="104" t="s">
        <v>61</v>
      </c>
      <c r="F124" s="280">
        <v>13672.8</v>
      </c>
    </row>
    <row r="125" spans="1:6" ht="29.25" x14ac:dyDescent="0.25">
      <c r="A125" s="98" t="s">
        <v>73</v>
      </c>
      <c r="B125" s="109" t="s">
        <v>71</v>
      </c>
      <c r="C125" s="104" t="s">
        <v>60</v>
      </c>
      <c r="D125" s="104" t="s">
        <v>78</v>
      </c>
      <c r="E125" s="104" t="s">
        <v>78</v>
      </c>
      <c r="F125" s="280">
        <f>F126</f>
        <v>8.1</v>
      </c>
    </row>
    <row r="126" spans="1:6" ht="43.5" x14ac:dyDescent="0.25">
      <c r="A126" s="205" t="s">
        <v>67</v>
      </c>
      <c r="B126" s="63" t="s">
        <v>71</v>
      </c>
      <c r="C126" s="104" t="s">
        <v>65</v>
      </c>
      <c r="D126" s="104" t="s">
        <v>78</v>
      </c>
      <c r="E126" s="104" t="s">
        <v>78</v>
      </c>
      <c r="F126" s="280">
        <f>F127</f>
        <v>8.1</v>
      </c>
    </row>
    <row r="127" spans="1:6" x14ac:dyDescent="0.25">
      <c r="A127" s="232" t="s">
        <v>57</v>
      </c>
      <c r="B127" s="63" t="s">
        <v>71</v>
      </c>
      <c r="C127" s="104" t="s">
        <v>65</v>
      </c>
      <c r="D127" s="104" t="s">
        <v>58</v>
      </c>
      <c r="E127" s="104" t="s">
        <v>78</v>
      </c>
      <c r="F127" s="280">
        <f>F128</f>
        <v>8.1</v>
      </c>
    </row>
    <row r="128" spans="1:6" x14ac:dyDescent="0.25">
      <c r="A128" s="234" t="s">
        <v>62</v>
      </c>
      <c r="B128" s="63" t="s">
        <v>71</v>
      </c>
      <c r="C128" s="104" t="s">
        <v>65</v>
      </c>
      <c r="D128" s="104" t="s">
        <v>58</v>
      </c>
      <c r="E128" s="104" t="s">
        <v>61</v>
      </c>
      <c r="F128" s="280">
        <v>8.1</v>
      </c>
    </row>
    <row r="129" spans="1:6" ht="29.25" x14ac:dyDescent="0.25">
      <c r="A129" s="98" t="s">
        <v>319</v>
      </c>
      <c r="B129" s="63" t="s">
        <v>74</v>
      </c>
      <c r="C129" s="104" t="s">
        <v>60</v>
      </c>
      <c r="D129" s="104" t="s">
        <v>78</v>
      </c>
      <c r="E129" s="104" t="s">
        <v>78</v>
      </c>
      <c r="F129" s="280">
        <v>10037.5</v>
      </c>
    </row>
    <row r="130" spans="1:6" x14ac:dyDescent="0.25">
      <c r="A130" s="98" t="s">
        <v>76</v>
      </c>
      <c r="B130" s="63" t="s">
        <v>75</v>
      </c>
      <c r="C130" s="104" t="s">
        <v>60</v>
      </c>
      <c r="D130" s="104" t="s">
        <v>78</v>
      </c>
      <c r="E130" s="104" t="s">
        <v>78</v>
      </c>
      <c r="F130" s="280">
        <v>10037.5</v>
      </c>
    </row>
    <row r="131" spans="1:6" ht="43.5" x14ac:dyDescent="0.25">
      <c r="A131" s="205" t="s">
        <v>67</v>
      </c>
      <c r="B131" s="63" t="s">
        <v>75</v>
      </c>
      <c r="C131" s="104" t="s">
        <v>65</v>
      </c>
      <c r="D131" s="104" t="s">
        <v>78</v>
      </c>
      <c r="E131" s="104" t="s">
        <v>78</v>
      </c>
      <c r="F131" s="280">
        <v>10037.5</v>
      </c>
    </row>
    <row r="132" spans="1:6" x14ac:dyDescent="0.25">
      <c r="A132" s="232" t="s">
        <v>57</v>
      </c>
      <c r="B132" s="63" t="s">
        <v>75</v>
      </c>
      <c r="C132" s="104" t="s">
        <v>65</v>
      </c>
      <c r="D132" s="104" t="s">
        <v>58</v>
      </c>
      <c r="E132" s="104" t="s">
        <v>78</v>
      </c>
      <c r="F132" s="280">
        <v>10037.5</v>
      </c>
    </row>
    <row r="133" spans="1:6" x14ac:dyDescent="0.25">
      <c r="A133" s="234" t="s">
        <v>62</v>
      </c>
      <c r="B133" s="63" t="s">
        <v>75</v>
      </c>
      <c r="C133" s="104" t="s">
        <v>65</v>
      </c>
      <c r="D133" s="104" t="s">
        <v>58</v>
      </c>
      <c r="E133" s="104" t="s">
        <v>61</v>
      </c>
      <c r="F133" s="280">
        <v>10037.5</v>
      </c>
    </row>
    <row r="134" spans="1:6" ht="29.25" x14ac:dyDescent="0.25">
      <c r="A134" s="298" t="s">
        <v>249</v>
      </c>
      <c r="B134" s="63" t="s">
        <v>247</v>
      </c>
      <c r="C134" s="104" t="s">
        <v>60</v>
      </c>
      <c r="D134" s="104" t="s">
        <v>78</v>
      </c>
      <c r="E134" s="104" t="s">
        <v>78</v>
      </c>
      <c r="F134" s="280">
        <v>1566.5</v>
      </c>
    </row>
    <row r="135" spans="1:6" x14ac:dyDescent="0.25">
      <c r="A135" s="205" t="s">
        <v>250</v>
      </c>
      <c r="B135" s="63" t="s">
        <v>247</v>
      </c>
      <c r="C135" s="104" t="s">
        <v>60</v>
      </c>
      <c r="D135" s="104" t="s">
        <v>78</v>
      </c>
      <c r="E135" s="104" t="s">
        <v>78</v>
      </c>
      <c r="F135" s="280">
        <v>1566.5</v>
      </c>
    </row>
    <row r="136" spans="1:6" ht="43.5" x14ac:dyDescent="0.25">
      <c r="A136" s="205" t="s">
        <v>67</v>
      </c>
      <c r="B136" s="63" t="s">
        <v>248</v>
      </c>
      <c r="C136" s="104" t="s">
        <v>65</v>
      </c>
      <c r="D136" s="104" t="s">
        <v>78</v>
      </c>
      <c r="E136" s="104" t="s">
        <v>78</v>
      </c>
      <c r="F136" s="280">
        <v>1566.5</v>
      </c>
    </row>
    <row r="137" spans="1:6" x14ac:dyDescent="0.25">
      <c r="A137" s="232" t="s">
        <v>57</v>
      </c>
      <c r="B137" s="63" t="s">
        <v>248</v>
      </c>
      <c r="C137" s="104" t="s">
        <v>65</v>
      </c>
      <c r="D137" s="104" t="s">
        <v>58</v>
      </c>
      <c r="E137" s="104" t="s">
        <v>78</v>
      </c>
      <c r="F137" s="280">
        <v>1566.5</v>
      </c>
    </row>
    <row r="138" spans="1:6" x14ac:dyDescent="0.25">
      <c r="A138" s="234" t="s">
        <v>62</v>
      </c>
      <c r="B138" s="63" t="s">
        <v>248</v>
      </c>
      <c r="C138" s="104" t="s">
        <v>65</v>
      </c>
      <c r="D138" s="104" t="s">
        <v>58</v>
      </c>
      <c r="E138" s="104" t="s">
        <v>61</v>
      </c>
      <c r="F138" s="280">
        <v>1566.5</v>
      </c>
    </row>
    <row r="139" spans="1:6" ht="43.5" x14ac:dyDescent="0.25">
      <c r="A139" s="98" t="s">
        <v>349</v>
      </c>
      <c r="B139" s="61" t="s">
        <v>242</v>
      </c>
      <c r="C139" s="104" t="s">
        <v>60</v>
      </c>
      <c r="D139" s="104" t="s">
        <v>78</v>
      </c>
      <c r="E139" s="104" t="s">
        <v>78</v>
      </c>
      <c r="F139" s="280">
        <f>F140+F143</f>
        <v>899.3</v>
      </c>
    </row>
    <row r="140" spans="1:6" ht="57.75" x14ac:dyDescent="0.25">
      <c r="A140" s="207" t="s">
        <v>94</v>
      </c>
      <c r="B140" s="61" t="s">
        <v>242</v>
      </c>
      <c r="C140" s="104" t="s">
        <v>93</v>
      </c>
      <c r="D140" s="104" t="s">
        <v>78</v>
      </c>
      <c r="E140" s="104" t="s">
        <v>78</v>
      </c>
      <c r="F140" s="280">
        <v>711.9</v>
      </c>
    </row>
    <row r="141" spans="1:6" x14ac:dyDescent="0.25">
      <c r="A141" s="232" t="s">
        <v>57</v>
      </c>
      <c r="B141" s="61" t="s">
        <v>242</v>
      </c>
      <c r="C141" s="104" t="s">
        <v>93</v>
      </c>
      <c r="D141" s="104" t="s">
        <v>58</v>
      </c>
      <c r="E141" s="104" t="s">
        <v>78</v>
      </c>
      <c r="F141" s="280">
        <v>711.9</v>
      </c>
    </row>
    <row r="142" spans="1:6" x14ac:dyDescent="0.25">
      <c r="A142" s="205" t="s">
        <v>204</v>
      </c>
      <c r="B142" s="61" t="s">
        <v>242</v>
      </c>
      <c r="C142" s="104" t="s">
        <v>93</v>
      </c>
      <c r="D142" s="104" t="s">
        <v>58</v>
      </c>
      <c r="E142" s="104" t="s">
        <v>106</v>
      </c>
      <c r="F142" s="280">
        <v>711.9</v>
      </c>
    </row>
    <row r="143" spans="1:6" ht="29.25" x14ac:dyDescent="0.25">
      <c r="A143" s="207" t="s">
        <v>103</v>
      </c>
      <c r="B143" s="61" t="s">
        <v>242</v>
      </c>
      <c r="C143" s="104" t="s">
        <v>91</v>
      </c>
      <c r="D143" s="104" t="s">
        <v>78</v>
      </c>
      <c r="E143" s="104" t="s">
        <v>78</v>
      </c>
      <c r="F143" s="280">
        <v>187.4</v>
      </c>
    </row>
    <row r="144" spans="1:6" x14ac:dyDescent="0.25">
      <c r="A144" s="232" t="s">
        <v>57</v>
      </c>
      <c r="B144" s="61" t="s">
        <v>242</v>
      </c>
      <c r="C144" s="104" t="s">
        <v>91</v>
      </c>
      <c r="D144" s="104" t="s">
        <v>58</v>
      </c>
      <c r="E144" s="104" t="s">
        <v>78</v>
      </c>
      <c r="F144" s="280">
        <v>187.4</v>
      </c>
    </row>
    <row r="145" spans="1:6" x14ac:dyDescent="0.25">
      <c r="A145" s="205" t="s">
        <v>204</v>
      </c>
      <c r="B145" s="61" t="s">
        <v>242</v>
      </c>
      <c r="C145" s="104" t="s">
        <v>91</v>
      </c>
      <c r="D145" s="104" t="s">
        <v>58</v>
      </c>
      <c r="E145" s="104" t="s">
        <v>106</v>
      </c>
      <c r="F145" s="280">
        <v>187.4</v>
      </c>
    </row>
    <row r="146" spans="1:6" ht="86.25" customHeight="1" x14ac:dyDescent="0.25">
      <c r="A146" s="299" t="s">
        <v>350</v>
      </c>
      <c r="B146" s="270" t="s">
        <v>340</v>
      </c>
      <c r="C146" s="105" t="s">
        <v>60</v>
      </c>
      <c r="D146" s="105" t="s">
        <v>78</v>
      </c>
      <c r="E146" s="105" t="s">
        <v>78</v>
      </c>
      <c r="F146" s="278">
        <v>1047</v>
      </c>
    </row>
    <row r="147" spans="1:6" ht="29.25" x14ac:dyDescent="0.25">
      <c r="A147" s="232" t="s">
        <v>103</v>
      </c>
      <c r="B147" s="100" t="s">
        <v>364</v>
      </c>
      <c r="C147" s="355" t="s">
        <v>91</v>
      </c>
      <c r="D147" s="355" t="s">
        <v>78</v>
      </c>
      <c r="E147" s="355" t="s">
        <v>78</v>
      </c>
      <c r="F147" s="356">
        <v>1047</v>
      </c>
    </row>
    <row r="148" spans="1:6" x14ac:dyDescent="0.25">
      <c r="A148" s="234" t="s">
        <v>258</v>
      </c>
      <c r="B148" s="100" t="s">
        <v>364</v>
      </c>
      <c r="C148" s="355" t="s">
        <v>91</v>
      </c>
      <c r="D148" s="355" t="s">
        <v>108</v>
      </c>
      <c r="E148" s="355" t="s">
        <v>78</v>
      </c>
      <c r="F148" s="356">
        <v>1047</v>
      </c>
    </row>
    <row r="149" spans="1:6" x14ac:dyDescent="0.25">
      <c r="A149" s="234" t="s">
        <v>342</v>
      </c>
      <c r="B149" s="100" t="s">
        <v>364</v>
      </c>
      <c r="C149" s="355" t="s">
        <v>91</v>
      </c>
      <c r="D149" s="355" t="s">
        <v>108</v>
      </c>
      <c r="E149" s="355" t="s">
        <v>79</v>
      </c>
      <c r="F149" s="356">
        <v>1047</v>
      </c>
    </row>
    <row r="150" spans="1:6" ht="30" x14ac:dyDescent="0.25">
      <c r="A150" s="283" t="s">
        <v>356</v>
      </c>
      <c r="B150" s="97" t="s">
        <v>156</v>
      </c>
      <c r="C150" s="105" t="s">
        <v>60</v>
      </c>
      <c r="D150" s="105" t="s">
        <v>78</v>
      </c>
      <c r="E150" s="105" t="s">
        <v>78</v>
      </c>
      <c r="F150" s="278">
        <v>3491</v>
      </c>
    </row>
    <row r="151" spans="1:6" ht="29.25" x14ac:dyDescent="0.25">
      <c r="A151" s="98" t="s">
        <v>142</v>
      </c>
      <c r="B151" s="61" t="s">
        <v>156</v>
      </c>
      <c r="C151" s="104" t="s">
        <v>65</v>
      </c>
      <c r="D151" s="104" t="s">
        <v>78</v>
      </c>
      <c r="E151" s="104" t="s">
        <v>78</v>
      </c>
      <c r="F151" s="280">
        <v>3491</v>
      </c>
    </row>
    <row r="152" spans="1:6" x14ac:dyDescent="0.25">
      <c r="A152" s="248" t="s">
        <v>133</v>
      </c>
      <c r="B152" s="61" t="s">
        <v>156</v>
      </c>
      <c r="C152" s="104" t="s">
        <v>65</v>
      </c>
      <c r="D152" s="104" t="s">
        <v>132</v>
      </c>
      <c r="E152" s="104" t="s">
        <v>78</v>
      </c>
      <c r="F152" s="280">
        <v>3491</v>
      </c>
    </row>
    <row r="153" spans="1:6" x14ac:dyDescent="0.25">
      <c r="A153" s="238" t="s">
        <v>155</v>
      </c>
      <c r="B153" s="61" t="s">
        <v>156</v>
      </c>
      <c r="C153" s="104" t="s">
        <v>65</v>
      </c>
      <c r="D153" s="104" t="s">
        <v>132</v>
      </c>
      <c r="E153" s="104" t="s">
        <v>132</v>
      </c>
      <c r="F153" s="280">
        <v>3491</v>
      </c>
    </row>
    <row r="154" spans="1:6" x14ac:dyDescent="0.25">
      <c r="A154" s="283" t="s">
        <v>358</v>
      </c>
      <c r="B154" s="97" t="s">
        <v>357</v>
      </c>
      <c r="C154" s="105" t="s">
        <v>60</v>
      </c>
      <c r="D154" s="105" t="s">
        <v>78</v>
      </c>
      <c r="E154" s="105" t="s">
        <v>78</v>
      </c>
      <c r="F154" s="278">
        <v>2874.3</v>
      </c>
    </row>
    <row r="155" spans="1:6" ht="29.25" x14ac:dyDescent="0.25">
      <c r="A155" s="98" t="s">
        <v>142</v>
      </c>
      <c r="B155" s="61" t="s">
        <v>357</v>
      </c>
      <c r="C155" s="104" t="s">
        <v>65</v>
      </c>
      <c r="D155" s="104" t="s">
        <v>78</v>
      </c>
      <c r="E155" s="104" t="s">
        <v>78</v>
      </c>
      <c r="F155" s="280">
        <v>2874.3</v>
      </c>
    </row>
    <row r="156" spans="1:6" x14ac:dyDescent="0.25">
      <c r="A156" s="248" t="s">
        <v>133</v>
      </c>
      <c r="B156" s="61" t="s">
        <v>357</v>
      </c>
      <c r="C156" s="104" t="s">
        <v>65</v>
      </c>
      <c r="D156" s="104" t="s">
        <v>132</v>
      </c>
      <c r="E156" s="104" t="s">
        <v>78</v>
      </c>
      <c r="F156" s="280">
        <v>2874.3</v>
      </c>
    </row>
    <row r="157" spans="1:6" x14ac:dyDescent="0.25">
      <c r="A157" s="238" t="s">
        <v>155</v>
      </c>
      <c r="B157" s="61" t="s">
        <v>357</v>
      </c>
      <c r="C157" s="104" t="s">
        <v>65</v>
      </c>
      <c r="D157" s="104" t="s">
        <v>132</v>
      </c>
      <c r="E157" s="104" t="s">
        <v>132</v>
      </c>
      <c r="F157" s="280">
        <v>2874.3</v>
      </c>
    </row>
    <row r="158" spans="1:6" ht="45" x14ac:dyDescent="0.25">
      <c r="A158" s="283" t="s">
        <v>320</v>
      </c>
      <c r="B158" s="115" t="s">
        <v>188</v>
      </c>
      <c r="C158" s="115" t="s">
        <v>60</v>
      </c>
      <c r="D158" s="105" t="s">
        <v>78</v>
      </c>
      <c r="E158" s="105" t="s">
        <v>78</v>
      </c>
      <c r="F158" s="278">
        <f>F161</f>
        <v>600</v>
      </c>
    </row>
    <row r="159" spans="1:6" ht="29.25" x14ac:dyDescent="0.25">
      <c r="A159" s="232" t="s">
        <v>103</v>
      </c>
      <c r="B159" s="114" t="s">
        <v>188</v>
      </c>
      <c r="C159" s="114" t="s">
        <v>91</v>
      </c>
      <c r="D159" s="106" t="s">
        <v>78</v>
      </c>
      <c r="E159" s="104" t="s">
        <v>78</v>
      </c>
      <c r="F159" s="280">
        <f>F160</f>
        <v>600</v>
      </c>
    </row>
    <row r="160" spans="1:6" x14ac:dyDescent="0.25">
      <c r="A160" s="286" t="s">
        <v>186</v>
      </c>
      <c r="B160" s="114" t="s">
        <v>188</v>
      </c>
      <c r="C160" s="114" t="s">
        <v>91</v>
      </c>
      <c r="D160" s="114" t="s">
        <v>180</v>
      </c>
      <c r="E160" s="114" t="s">
        <v>78</v>
      </c>
      <c r="F160" s="280">
        <f>F161</f>
        <v>600</v>
      </c>
    </row>
    <row r="161" spans="1:8" x14ac:dyDescent="0.25">
      <c r="A161" s="286" t="s">
        <v>187</v>
      </c>
      <c r="B161" s="114" t="s">
        <v>188</v>
      </c>
      <c r="C161" s="114" t="s">
        <v>91</v>
      </c>
      <c r="D161" s="114" t="s">
        <v>180</v>
      </c>
      <c r="E161" s="114" t="s">
        <v>77</v>
      </c>
      <c r="F161" s="280">
        <v>600</v>
      </c>
    </row>
    <row r="162" spans="1:8" ht="45" x14ac:dyDescent="0.25">
      <c r="A162" s="283" t="s">
        <v>360</v>
      </c>
      <c r="B162" s="115" t="s">
        <v>361</v>
      </c>
      <c r="C162" s="115" t="s">
        <v>60</v>
      </c>
      <c r="D162" s="105" t="s">
        <v>180</v>
      </c>
      <c r="E162" s="105" t="s">
        <v>78</v>
      </c>
      <c r="F162" s="278">
        <f>F163</f>
        <v>100</v>
      </c>
    </row>
    <row r="163" spans="1:8" ht="29.25" x14ac:dyDescent="0.25">
      <c r="A163" s="232" t="s">
        <v>103</v>
      </c>
      <c r="B163" s="114" t="s">
        <v>361</v>
      </c>
      <c r="C163" s="114" t="s">
        <v>91</v>
      </c>
      <c r="D163" s="106" t="s">
        <v>78</v>
      </c>
      <c r="E163" s="104" t="s">
        <v>78</v>
      </c>
      <c r="F163" s="280">
        <f>F164</f>
        <v>100</v>
      </c>
    </row>
    <row r="164" spans="1:8" x14ac:dyDescent="0.25">
      <c r="A164" s="286" t="s">
        <v>186</v>
      </c>
      <c r="B164" s="114" t="s">
        <v>361</v>
      </c>
      <c r="C164" s="114" t="s">
        <v>91</v>
      </c>
      <c r="D164" s="114" t="s">
        <v>180</v>
      </c>
      <c r="E164" s="114" t="s">
        <v>78</v>
      </c>
      <c r="F164" s="280">
        <f>F165</f>
        <v>100</v>
      </c>
    </row>
    <row r="165" spans="1:8" x14ac:dyDescent="0.25">
      <c r="A165" s="286" t="s">
        <v>187</v>
      </c>
      <c r="B165" s="114" t="s">
        <v>361</v>
      </c>
      <c r="C165" s="114" t="s">
        <v>91</v>
      </c>
      <c r="D165" s="114" t="s">
        <v>180</v>
      </c>
      <c r="E165" s="114" t="s">
        <v>77</v>
      </c>
      <c r="F165" s="280">
        <v>100</v>
      </c>
    </row>
    <row r="166" spans="1:8" ht="30" x14ac:dyDescent="0.25">
      <c r="A166" s="282" t="s">
        <v>367</v>
      </c>
      <c r="B166" s="97" t="s">
        <v>170</v>
      </c>
      <c r="C166" s="105" t="s">
        <v>60</v>
      </c>
      <c r="D166" s="105" t="s">
        <v>78</v>
      </c>
      <c r="E166" s="105" t="s">
        <v>78</v>
      </c>
      <c r="F166" s="278">
        <v>10832.4</v>
      </c>
    </row>
    <row r="167" spans="1:8" ht="29.25" x14ac:dyDescent="0.25">
      <c r="A167" s="232" t="s">
        <v>103</v>
      </c>
      <c r="B167" s="61" t="s">
        <v>170</v>
      </c>
      <c r="C167" s="104" t="s">
        <v>91</v>
      </c>
      <c r="D167" s="104" t="s">
        <v>78</v>
      </c>
      <c r="E167" s="104" t="s">
        <v>78</v>
      </c>
      <c r="F167" s="280">
        <v>10832.4</v>
      </c>
    </row>
    <row r="168" spans="1:8" x14ac:dyDescent="0.25">
      <c r="A168" s="248" t="s">
        <v>167</v>
      </c>
      <c r="B168" s="61" t="s">
        <v>170</v>
      </c>
      <c r="C168" s="104" t="s">
        <v>91</v>
      </c>
      <c r="D168" s="104" t="s">
        <v>106</v>
      </c>
      <c r="E168" s="104" t="s">
        <v>78</v>
      </c>
      <c r="F168" s="280">
        <v>10832.4</v>
      </c>
    </row>
    <row r="169" spans="1:8" x14ac:dyDescent="0.25">
      <c r="A169" s="289" t="s">
        <v>168</v>
      </c>
      <c r="B169" s="61" t="s">
        <v>170</v>
      </c>
      <c r="C169" s="104" t="s">
        <v>91</v>
      </c>
      <c r="D169" s="104" t="s">
        <v>106</v>
      </c>
      <c r="E169" s="104" t="s">
        <v>158</v>
      </c>
      <c r="F169" s="280">
        <v>10832.4</v>
      </c>
    </row>
    <row r="170" spans="1:8" ht="45" x14ac:dyDescent="0.25">
      <c r="A170" s="283" t="s">
        <v>216</v>
      </c>
      <c r="B170" s="97" t="s">
        <v>217</v>
      </c>
      <c r="C170" s="105" t="s">
        <v>60</v>
      </c>
      <c r="D170" s="105" t="s">
        <v>78</v>
      </c>
      <c r="E170" s="105" t="s">
        <v>78</v>
      </c>
      <c r="F170" s="278">
        <v>692</v>
      </c>
    </row>
    <row r="171" spans="1:8" ht="29.25" x14ac:dyDescent="0.25">
      <c r="A171" s="255" t="s">
        <v>218</v>
      </c>
      <c r="B171" s="79" t="s">
        <v>219</v>
      </c>
      <c r="C171" s="104" t="s">
        <v>60</v>
      </c>
      <c r="D171" s="104" t="s">
        <v>78</v>
      </c>
      <c r="E171" s="104" t="s">
        <v>78</v>
      </c>
      <c r="F171" s="280">
        <v>692</v>
      </c>
    </row>
    <row r="172" spans="1:8" ht="57.75" x14ac:dyDescent="0.25">
      <c r="A172" s="255" t="s">
        <v>220</v>
      </c>
      <c r="B172" s="79" t="s">
        <v>221</v>
      </c>
      <c r="C172" s="104" t="s">
        <v>60</v>
      </c>
      <c r="D172" s="104" t="s">
        <v>78</v>
      </c>
      <c r="E172" s="104" t="s">
        <v>78</v>
      </c>
      <c r="F172" s="280">
        <v>692</v>
      </c>
      <c r="H172" s="136"/>
    </row>
    <row r="173" spans="1:8" ht="29.25" x14ac:dyDescent="0.25">
      <c r="A173" s="207" t="s">
        <v>103</v>
      </c>
      <c r="B173" s="79" t="s">
        <v>221</v>
      </c>
      <c r="C173" s="104" t="s">
        <v>91</v>
      </c>
      <c r="D173" s="104" t="s">
        <v>78</v>
      </c>
      <c r="E173" s="104" t="s">
        <v>78</v>
      </c>
      <c r="F173" s="280">
        <v>692</v>
      </c>
    </row>
    <row r="174" spans="1:8" x14ac:dyDescent="0.25">
      <c r="A174" s="248" t="s">
        <v>167</v>
      </c>
      <c r="B174" s="79" t="s">
        <v>221</v>
      </c>
      <c r="C174" s="104" t="s">
        <v>91</v>
      </c>
      <c r="D174" s="104" t="s">
        <v>106</v>
      </c>
      <c r="E174" s="104" t="s">
        <v>78</v>
      </c>
      <c r="F174" s="280">
        <v>692</v>
      </c>
    </row>
    <row r="175" spans="1:8" x14ac:dyDescent="0.25">
      <c r="A175" s="304" t="s">
        <v>215</v>
      </c>
      <c r="B175" s="305" t="s">
        <v>221</v>
      </c>
      <c r="C175" s="306" t="s">
        <v>91</v>
      </c>
      <c r="D175" s="306" t="s">
        <v>106</v>
      </c>
      <c r="E175" s="306" t="s">
        <v>86</v>
      </c>
      <c r="F175" s="307">
        <v>692</v>
      </c>
    </row>
    <row r="176" spans="1:8" x14ac:dyDescent="0.25">
      <c r="A176" s="300" t="s">
        <v>82</v>
      </c>
      <c r="B176" s="301" t="s">
        <v>101</v>
      </c>
      <c r="C176" s="302" t="s">
        <v>60</v>
      </c>
      <c r="D176" s="302" t="s">
        <v>78</v>
      </c>
      <c r="E176" s="302" t="s">
        <v>78</v>
      </c>
      <c r="F176" s="303">
        <f>F177+F181+F200+F202+F209+F213+F221+F225+F227+F231+F235+F239+F243+F247+F254+F261+F265+F269+F217</f>
        <v>138527.37000000002</v>
      </c>
    </row>
    <row r="177" spans="1:6" x14ac:dyDescent="0.25">
      <c r="A177" s="279" t="s">
        <v>95</v>
      </c>
      <c r="B177" s="115" t="s">
        <v>98</v>
      </c>
      <c r="C177" s="105" t="s">
        <v>60</v>
      </c>
      <c r="D177" s="105" t="s">
        <v>78</v>
      </c>
      <c r="E177" s="105" t="s">
        <v>78</v>
      </c>
      <c r="F177" s="278">
        <f>F178</f>
        <v>1923</v>
      </c>
    </row>
    <row r="178" spans="1:6" ht="57.75" x14ac:dyDescent="0.25">
      <c r="A178" s="207" t="s">
        <v>94</v>
      </c>
      <c r="B178" s="62" t="s">
        <v>98</v>
      </c>
      <c r="C178" s="104" t="s">
        <v>93</v>
      </c>
      <c r="D178" s="104" t="s">
        <v>78</v>
      </c>
      <c r="E178" s="104" t="s">
        <v>78</v>
      </c>
      <c r="F178" s="280">
        <f>F179</f>
        <v>1923</v>
      </c>
    </row>
    <row r="179" spans="1:6" x14ac:dyDescent="0.25">
      <c r="A179" s="281" t="s">
        <v>222</v>
      </c>
      <c r="B179" s="62" t="s">
        <v>98</v>
      </c>
      <c r="C179" s="104" t="s">
        <v>93</v>
      </c>
      <c r="D179" s="61" t="s">
        <v>61</v>
      </c>
      <c r="E179" s="61" t="s">
        <v>78</v>
      </c>
      <c r="F179" s="280">
        <f>F180</f>
        <v>1923</v>
      </c>
    </row>
    <row r="180" spans="1:6" ht="29.25" x14ac:dyDescent="0.25">
      <c r="A180" s="205" t="s">
        <v>92</v>
      </c>
      <c r="B180" s="62" t="s">
        <v>98</v>
      </c>
      <c r="C180" s="104" t="s">
        <v>93</v>
      </c>
      <c r="D180" s="61" t="s">
        <v>61</v>
      </c>
      <c r="E180" s="61" t="s">
        <v>77</v>
      </c>
      <c r="F180" s="280">
        <v>1923</v>
      </c>
    </row>
    <row r="181" spans="1:6" x14ac:dyDescent="0.25">
      <c r="A181" s="279" t="s">
        <v>102</v>
      </c>
      <c r="B181" s="271" t="s">
        <v>96</v>
      </c>
      <c r="C181" s="97" t="s">
        <v>60</v>
      </c>
      <c r="D181" s="105" t="s">
        <v>78</v>
      </c>
      <c r="E181" s="105" t="s">
        <v>78</v>
      </c>
      <c r="F181" s="278">
        <f>F182+F188+F194</f>
        <v>32225.300000000003</v>
      </c>
    </row>
    <row r="182" spans="1:6" ht="57.75" x14ac:dyDescent="0.25">
      <c r="A182" s="232" t="s">
        <v>94</v>
      </c>
      <c r="B182" s="65" t="s">
        <v>96</v>
      </c>
      <c r="C182" s="61" t="s">
        <v>93</v>
      </c>
      <c r="D182" s="104" t="s">
        <v>78</v>
      </c>
      <c r="E182" s="104" t="s">
        <v>78</v>
      </c>
      <c r="F182" s="280">
        <f>F183</f>
        <v>18636.300000000003</v>
      </c>
    </row>
    <row r="183" spans="1:6" x14ac:dyDescent="0.25">
      <c r="A183" s="281" t="s">
        <v>222</v>
      </c>
      <c r="B183" s="65" t="s">
        <v>96</v>
      </c>
      <c r="C183" s="61" t="s">
        <v>93</v>
      </c>
      <c r="D183" s="104" t="s">
        <v>61</v>
      </c>
      <c r="E183" s="104" t="s">
        <v>78</v>
      </c>
      <c r="F183" s="280">
        <f>F184+F185+F186+F187</f>
        <v>18636.300000000003</v>
      </c>
    </row>
    <row r="184" spans="1:6" ht="43.5" x14ac:dyDescent="0.25">
      <c r="A184" s="205" t="s">
        <v>100</v>
      </c>
      <c r="B184" s="65" t="s">
        <v>96</v>
      </c>
      <c r="C184" s="61" t="s">
        <v>93</v>
      </c>
      <c r="D184" s="104" t="s">
        <v>61</v>
      </c>
      <c r="E184" s="104" t="s">
        <v>79</v>
      </c>
      <c r="F184" s="280">
        <v>4883</v>
      </c>
    </row>
    <row r="185" spans="1:6" ht="43.5" x14ac:dyDescent="0.25">
      <c r="A185" s="205" t="s">
        <v>105</v>
      </c>
      <c r="B185" s="65" t="s">
        <v>96</v>
      </c>
      <c r="C185" s="61" t="s">
        <v>93</v>
      </c>
      <c r="D185" s="104" t="s">
        <v>61</v>
      </c>
      <c r="E185" s="104" t="s">
        <v>106</v>
      </c>
      <c r="F185" s="280">
        <v>6124.4</v>
      </c>
    </row>
    <row r="186" spans="1:6" ht="29.25" x14ac:dyDescent="0.25">
      <c r="A186" s="205" t="s">
        <v>109</v>
      </c>
      <c r="B186" s="65" t="s">
        <v>96</v>
      </c>
      <c r="C186" s="61" t="s">
        <v>93</v>
      </c>
      <c r="D186" s="104" t="s">
        <v>61</v>
      </c>
      <c r="E186" s="104" t="s">
        <v>108</v>
      </c>
      <c r="F186" s="280">
        <v>5566</v>
      </c>
    </row>
    <row r="187" spans="1:6" x14ac:dyDescent="0.25">
      <c r="A187" s="205" t="s">
        <v>111</v>
      </c>
      <c r="B187" s="65" t="s">
        <v>96</v>
      </c>
      <c r="C187" s="61" t="s">
        <v>93</v>
      </c>
      <c r="D187" s="104" t="s">
        <v>61</v>
      </c>
      <c r="E187" s="104" t="s">
        <v>110</v>
      </c>
      <c r="F187" s="280">
        <v>2062.9</v>
      </c>
    </row>
    <row r="188" spans="1:6" ht="29.25" x14ac:dyDescent="0.25">
      <c r="A188" s="232" t="s">
        <v>103</v>
      </c>
      <c r="B188" s="65" t="s">
        <v>96</v>
      </c>
      <c r="C188" s="61" t="s">
        <v>91</v>
      </c>
      <c r="D188" s="104" t="s">
        <v>78</v>
      </c>
      <c r="E188" s="104" t="s">
        <v>78</v>
      </c>
      <c r="F188" s="280">
        <f>F189</f>
        <v>13337</v>
      </c>
    </row>
    <row r="189" spans="1:6" x14ac:dyDescent="0.25">
      <c r="A189" s="281" t="s">
        <v>222</v>
      </c>
      <c r="B189" s="65" t="s">
        <v>96</v>
      </c>
      <c r="C189" s="61" t="s">
        <v>91</v>
      </c>
      <c r="D189" s="104" t="s">
        <v>61</v>
      </c>
      <c r="E189" s="104" t="s">
        <v>78</v>
      </c>
      <c r="F189" s="280">
        <f>F190+F191+F192+F193</f>
        <v>13337</v>
      </c>
    </row>
    <row r="190" spans="1:6" ht="43.5" x14ac:dyDescent="0.25">
      <c r="A190" s="205" t="s">
        <v>100</v>
      </c>
      <c r="B190" s="65" t="s">
        <v>96</v>
      </c>
      <c r="C190" s="61" t="s">
        <v>91</v>
      </c>
      <c r="D190" s="104" t="s">
        <v>61</v>
      </c>
      <c r="E190" s="104" t="s">
        <v>79</v>
      </c>
      <c r="F190" s="280">
        <v>5697</v>
      </c>
    </row>
    <row r="191" spans="1:6" ht="43.5" x14ac:dyDescent="0.25">
      <c r="A191" s="205" t="s">
        <v>105</v>
      </c>
      <c r="B191" s="65" t="s">
        <v>96</v>
      </c>
      <c r="C191" s="61" t="s">
        <v>91</v>
      </c>
      <c r="D191" s="104" t="s">
        <v>61</v>
      </c>
      <c r="E191" s="104" t="s">
        <v>106</v>
      </c>
      <c r="F191" s="280">
        <v>3965.2</v>
      </c>
    </row>
    <row r="192" spans="1:6" ht="29.25" x14ac:dyDescent="0.25">
      <c r="A192" s="205" t="s">
        <v>109</v>
      </c>
      <c r="B192" s="65" t="s">
        <v>96</v>
      </c>
      <c r="C192" s="61" t="s">
        <v>91</v>
      </c>
      <c r="D192" s="104" t="s">
        <v>61</v>
      </c>
      <c r="E192" s="104" t="s">
        <v>108</v>
      </c>
      <c r="F192" s="280">
        <v>1500</v>
      </c>
    </row>
    <row r="193" spans="1:6" x14ac:dyDescent="0.25">
      <c r="A193" s="205" t="s">
        <v>111</v>
      </c>
      <c r="B193" s="65" t="s">
        <v>96</v>
      </c>
      <c r="C193" s="61" t="s">
        <v>91</v>
      </c>
      <c r="D193" s="104" t="s">
        <v>61</v>
      </c>
      <c r="E193" s="104" t="s">
        <v>110</v>
      </c>
      <c r="F193" s="280">
        <v>2174.8000000000002</v>
      </c>
    </row>
    <row r="194" spans="1:6" x14ac:dyDescent="0.25">
      <c r="A194" s="207" t="s">
        <v>104</v>
      </c>
      <c r="B194" s="65" t="s">
        <v>96</v>
      </c>
      <c r="C194" s="61" t="s">
        <v>97</v>
      </c>
      <c r="D194" s="104" t="s">
        <v>78</v>
      </c>
      <c r="E194" s="104" t="s">
        <v>78</v>
      </c>
      <c r="F194" s="280">
        <f>F195</f>
        <v>252</v>
      </c>
    </row>
    <row r="195" spans="1:6" x14ac:dyDescent="0.25">
      <c r="A195" s="281" t="s">
        <v>222</v>
      </c>
      <c r="B195" s="65" t="s">
        <v>96</v>
      </c>
      <c r="C195" s="61" t="s">
        <v>97</v>
      </c>
      <c r="D195" s="104" t="s">
        <v>61</v>
      </c>
      <c r="E195" s="104" t="s">
        <v>78</v>
      </c>
      <c r="F195" s="280">
        <f>F196+F197+F198+F199</f>
        <v>252</v>
      </c>
    </row>
    <row r="196" spans="1:6" ht="43.5" x14ac:dyDescent="0.25">
      <c r="A196" s="205" t="s">
        <v>100</v>
      </c>
      <c r="B196" s="65" t="s">
        <v>96</v>
      </c>
      <c r="C196" s="61" t="s">
        <v>97</v>
      </c>
      <c r="D196" s="104" t="s">
        <v>61</v>
      </c>
      <c r="E196" s="104" t="s">
        <v>79</v>
      </c>
      <c r="F196" s="280">
        <v>180</v>
      </c>
    </row>
    <row r="197" spans="1:6" ht="43.5" x14ac:dyDescent="0.25">
      <c r="A197" s="205" t="s">
        <v>105</v>
      </c>
      <c r="B197" s="65" t="s">
        <v>96</v>
      </c>
      <c r="C197" s="61" t="s">
        <v>97</v>
      </c>
      <c r="D197" s="104" t="s">
        <v>61</v>
      </c>
      <c r="E197" s="104" t="s">
        <v>106</v>
      </c>
      <c r="F197" s="280">
        <v>60</v>
      </c>
    </row>
    <row r="198" spans="1:6" ht="29.25" x14ac:dyDescent="0.25">
      <c r="A198" s="205" t="s">
        <v>109</v>
      </c>
      <c r="B198" s="65" t="s">
        <v>96</v>
      </c>
      <c r="C198" s="61" t="s">
        <v>97</v>
      </c>
      <c r="D198" s="104" t="s">
        <v>61</v>
      </c>
      <c r="E198" s="104" t="s">
        <v>108</v>
      </c>
      <c r="F198" s="280">
        <v>7.5</v>
      </c>
    </row>
    <row r="199" spans="1:6" x14ac:dyDescent="0.25">
      <c r="A199" s="205" t="s">
        <v>111</v>
      </c>
      <c r="B199" s="65" t="s">
        <v>96</v>
      </c>
      <c r="C199" s="61" t="s">
        <v>97</v>
      </c>
      <c r="D199" s="104" t="s">
        <v>61</v>
      </c>
      <c r="E199" s="104" t="s">
        <v>110</v>
      </c>
      <c r="F199" s="280">
        <v>4.5</v>
      </c>
    </row>
    <row r="200" spans="1:6" x14ac:dyDescent="0.25">
      <c r="A200" s="282" t="s">
        <v>166</v>
      </c>
      <c r="B200" s="97" t="s">
        <v>165</v>
      </c>
      <c r="C200" s="97" t="s">
        <v>60</v>
      </c>
      <c r="D200" s="105" t="s">
        <v>78</v>
      </c>
      <c r="E200" s="105" t="s">
        <v>78</v>
      </c>
      <c r="F200" s="278">
        <f>F201</f>
        <v>3838.6</v>
      </c>
    </row>
    <row r="201" spans="1:6" x14ac:dyDescent="0.25">
      <c r="A201" s="207" t="s">
        <v>104</v>
      </c>
      <c r="B201" s="61" t="s">
        <v>165</v>
      </c>
      <c r="C201" s="61" t="s">
        <v>97</v>
      </c>
      <c r="D201" s="104" t="s">
        <v>78</v>
      </c>
      <c r="E201" s="104" t="s">
        <v>78</v>
      </c>
      <c r="F201" s="280">
        <v>3838.6</v>
      </c>
    </row>
    <row r="202" spans="1:6" x14ac:dyDescent="0.25">
      <c r="A202" s="282" t="s">
        <v>206</v>
      </c>
      <c r="B202" s="271" t="s">
        <v>205</v>
      </c>
      <c r="C202" s="97" t="s">
        <v>60</v>
      </c>
      <c r="D202" s="97" t="s">
        <v>78</v>
      </c>
      <c r="E202" s="97" t="s">
        <v>78</v>
      </c>
      <c r="F202" s="278">
        <f>F203+F206</f>
        <v>1332</v>
      </c>
    </row>
    <row r="203" spans="1:6" ht="57.75" x14ac:dyDescent="0.25">
      <c r="A203" s="207" t="s">
        <v>94</v>
      </c>
      <c r="B203" s="65" t="s">
        <v>205</v>
      </c>
      <c r="C203" s="61" t="s">
        <v>93</v>
      </c>
      <c r="D203" s="61" t="s">
        <v>78</v>
      </c>
      <c r="E203" s="61" t="s">
        <v>78</v>
      </c>
      <c r="F203" s="280">
        <f>F204</f>
        <v>1265</v>
      </c>
    </row>
    <row r="204" spans="1:6" x14ac:dyDescent="0.25">
      <c r="A204" s="281" t="s">
        <v>222</v>
      </c>
      <c r="B204" s="65" t="s">
        <v>205</v>
      </c>
      <c r="C204" s="61" t="s">
        <v>93</v>
      </c>
      <c r="D204" s="104" t="s">
        <v>61</v>
      </c>
      <c r="E204" s="104" t="s">
        <v>78</v>
      </c>
      <c r="F204" s="280">
        <f>F205</f>
        <v>1265</v>
      </c>
    </row>
    <row r="205" spans="1:6" x14ac:dyDescent="0.25">
      <c r="A205" s="205" t="s">
        <v>111</v>
      </c>
      <c r="B205" s="65" t="s">
        <v>205</v>
      </c>
      <c r="C205" s="61" t="s">
        <v>93</v>
      </c>
      <c r="D205" s="104" t="s">
        <v>61</v>
      </c>
      <c r="E205" s="104" t="s">
        <v>110</v>
      </c>
      <c r="F205" s="280">
        <v>1265</v>
      </c>
    </row>
    <row r="206" spans="1:6" ht="29.25" x14ac:dyDescent="0.25">
      <c r="A206" s="207" t="s">
        <v>103</v>
      </c>
      <c r="B206" s="65" t="s">
        <v>205</v>
      </c>
      <c r="C206" s="61" t="s">
        <v>91</v>
      </c>
      <c r="D206" s="61" t="s">
        <v>78</v>
      </c>
      <c r="E206" s="61" t="s">
        <v>78</v>
      </c>
      <c r="F206" s="280">
        <f>F207</f>
        <v>67</v>
      </c>
    </row>
    <row r="207" spans="1:6" x14ac:dyDescent="0.25">
      <c r="A207" s="281" t="s">
        <v>222</v>
      </c>
      <c r="B207" s="65" t="s">
        <v>205</v>
      </c>
      <c r="C207" s="61" t="s">
        <v>91</v>
      </c>
      <c r="D207" s="104" t="s">
        <v>61</v>
      </c>
      <c r="E207" s="104" t="s">
        <v>78</v>
      </c>
      <c r="F207" s="280">
        <f>F208</f>
        <v>67</v>
      </c>
    </row>
    <row r="208" spans="1:6" x14ac:dyDescent="0.25">
      <c r="A208" s="205" t="s">
        <v>111</v>
      </c>
      <c r="B208" s="65" t="s">
        <v>205</v>
      </c>
      <c r="C208" s="61" t="s">
        <v>91</v>
      </c>
      <c r="D208" s="104" t="s">
        <v>61</v>
      </c>
      <c r="E208" s="104" t="s">
        <v>110</v>
      </c>
      <c r="F208" s="280">
        <v>67</v>
      </c>
    </row>
    <row r="209" spans="1:6" ht="30" x14ac:dyDescent="0.25">
      <c r="A209" s="282" t="s">
        <v>202</v>
      </c>
      <c r="B209" s="97" t="s">
        <v>203</v>
      </c>
      <c r="C209" s="97" t="s">
        <v>60</v>
      </c>
      <c r="D209" s="97" t="s">
        <v>78</v>
      </c>
      <c r="E209" s="97" t="s">
        <v>78</v>
      </c>
      <c r="F209" s="278">
        <f>F210</f>
        <v>1044.2</v>
      </c>
    </row>
    <row r="210" spans="1:6" ht="57.75" x14ac:dyDescent="0.25">
      <c r="A210" s="207" t="s">
        <v>94</v>
      </c>
      <c r="B210" s="61" t="s">
        <v>203</v>
      </c>
      <c r="C210" s="61" t="s">
        <v>93</v>
      </c>
      <c r="D210" s="61" t="s">
        <v>78</v>
      </c>
      <c r="E210" s="61" t="s">
        <v>78</v>
      </c>
      <c r="F210" s="280">
        <f>F211</f>
        <v>1044.2</v>
      </c>
    </row>
    <row r="211" spans="1:6" ht="29.25" x14ac:dyDescent="0.25">
      <c r="A211" s="255" t="s">
        <v>201</v>
      </c>
      <c r="B211" s="61" t="s">
        <v>203</v>
      </c>
      <c r="C211" s="61" t="s">
        <v>93</v>
      </c>
      <c r="D211" s="61" t="s">
        <v>79</v>
      </c>
      <c r="E211" s="61" t="s">
        <v>78</v>
      </c>
      <c r="F211" s="280">
        <f>F212</f>
        <v>1044.2</v>
      </c>
    </row>
    <row r="212" spans="1:6" ht="29.25" x14ac:dyDescent="0.25">
      <c r="A212" s="255" t="s">
        <v>201</v>
      </c>
      <c r="B212" s="61" t="s">
        <v>203</v>
      </c>
      <c r="C212" s="61" t="s">
        <v>93</v>
      </c>
      <c r="D212" s="61" t="s">
        <v>79</v>
      </c>
      <c r="E212" s="61" t="s">
        <v>158</v>
      </c>
      <c r="F212" s="280">
        <v>1044.2</v>
      </c>
    </row>
    <row r="213" spans="1:6" ht="45" x14ac:dyDescent="0.25">
      <c r="A213" s="283" t="s">
        <v>256</v>
      </c>
      <c r="B213" s="115" t="s">
        <v>257</v>
      </c>
      <c r="C213" s="115" t="s">
        <v>60</v>
      </c>
      <c r="D213" s="115" t="s">
        <v>78</v>
      </c>
      <c r="E213" s="115" t="s">
        <v>78</v>
      </c>
      <c r="F213" s="278">
        <f>F214</f>
        <v>3488.8</v>
      </c>
    </row>
    <row r="214" spans="1:6" x14ac:dyDescent="0.25">
      <c r="A214" s="228" t="s">
        <v>177</v>
      </c>
      <c r="B214" s="62" t="s">
        <v>257</v>
      </c>
      <c r="C214" s="62" t="s">
        <v>84</v>
      </c>
      <c r="D214" s="62" t="s">
        <v>78</v>
      </c>
      <c r="E214" s="62" t="s">
        <v>78</v>
      </c>
      <c r="F214" s="280">
        <f>F215</f>
        <v>3488.8</v>
      </c>
    </row>
    <row r="215" spans="1:6" ht="29.25" x14ac:dyDescent="0.25">
      <c r="A215" s="234" t="s">
        <v>191</v>
      </c>
      <c r="B215" s="62" t="s">
        <v>257</v>
      </c>
      <c r="C215" s="62" t="s">
        <v>84</v>
      </c>
      <c r="D215" s="62" t="s">
        <v>192</v>
      </c>
      <c r="E215" s="62" t="s">
        <v>78</v>
      </c>
      <c r="F215" s="280">
        <f>F216</f>
        <v>3488.8</v>
      </c>
    </row>
    <row r="216" spans="1:6" ht="29.25" x14ac:dyDescent="0.25">
      <c r="A216" s="213" t="s">
        <v>193</v>
      </c>
      <c r="B216" s="62" t="s">
        <v>257</v>
      </c>
      <c r="C216" s="62" t="s">
        <v>84</v>
      </c>
      <c r="D216" s="62" t="s">
        <v>192</v>
      </c>
      <c r="E216" s="62" t="s">
        <v>61</v>
      </c>
      <c r="F216" s="280">
        <v>3488.8</v>
      </c>
    </row>
    <row r="217" spans="1:6" x14ac:dyDescent="0.25">
      <c r="A217" s="275" t="s">
        <v>254</v>
      </c>
      <c r="B217" s="105" t="s">
        <v>255</v>
      </c>
      <c r="C217" s="115" t="s">
        <v>60</v>
      </c>
      <c r="D217" s="115" t="s">
        <v>78</v>
      </c>
      <c r="E217" s="115" t="s">
        <v>78</v>
      </c>
      <c r="F217" s="278">
        <f>F218</f>
        <v>273.89999999999998</v>
      </c>
    </row>
    <row r="218" spans="1:6" x14ac:dyDescent="0.25">
      <c r="A218" s="128" t="s">
        <v>177</v>
      </c>
      <c r="B218" s="129" t="s">
        <v>255</v>
      </c>
      <c r="C218" s="62" t="s">
        <v>84</v>
      </c>
      <c r="D218" s="62" t="s">
        <v>78</v>
      </c>
      <c r="E218" s="62" t="s">
        <v>78</v>
      </c>
      <c r="F218" s="280">
        <f>F219</f>
        <v>273.89999999999998</v>
      </c>
    </row>
    <row r="219" spans="1:6" ht="29.25" x14ac:dyDescent="0.25">
      <c r="A219" s="234" t="s">
        <v>191</v>
      </c>
      <c r="B219" s="129" t="s">
        <v>255</v>
      </c>
      <c r="C219" s="62" t="s">
        <v>84</v>
      </c>
      <c r="D219" s="62" t="s">
        <v>192</v>
      </c>
      <c r="E219" s="62" t="s">
        <v>78</v>
      </c>
      <c r="F219" s="280">
        <f>F220</f>
        <v>273.89999999999998</v>
      </c>
    </row>
    <row r="220" spans="1:6" x14ac:dyDescent="0.25">
      <c r="A220" s="219" t="s">
        <v>194</v>
      </c>
      <c r="B220" s="129" t="s">
        <v>255</v>
      </c>
      <c r="C220" s="62" t="s">
        <v>84</v>
      </c>
      <c r="D220" s="62" t="s">
        <v>192</v>
      </c>
      <c r="E220" s="62" t="s">
        <v>77</v>
      </c>
      <c r="F220" s="280">
        <v>273.89999999999998</v>
      </c>
    </row>
    <row r="221" spans="1:6" ht="75" x14ac:dyDescent="0.25">
      <c r="A221" s="284" t="s">
        <v>197</v>
      </c>
      <c r="B221" s="115" t="s">
        <v>196</v>
      </c>
      <c r="C221" s="115" t="s">
        <v>60</v>
      </c>
      <c r="D221" s="115" t="s">
        <v>78</v>
      </c>
      <c r="E221" s="115" t="s">
        <v>78</v>
      </c>
      <c r="F221" s="278">
        <f>F222</f>
        <v>263.3</v>
      </c>
    </row>
    <row r="222" spans="1:6" x14ac:dyDescent="0.25">
      <c r="A222" s="228" t="s">
        <v>177</v>
      </c>
      <c r="B222" s="62" t="s">
        <v>196</v>
      </c>
      <c r="C222" s="62" t="s">
        <v>84</v>
      </c>
      <c r="D222" s="62" t="s">
        <v>78</v>
      </c>
      <c r="E222" s="62" t="s">
        <v>78</v>
      </c>
      <c r="F222" s="280">
        <f>F223</f>
        <v>263.3</v>
      </c>
    </row>
    <row r="223" spans="1:6" ht="29.25" x14ac:dyDescent="0.25">
      <c r="A223" s="234" t="s">
        <v>191</v>
      </c>
      <c r="B223" s="62" t="s">
        <v>196</v>
      </c>
      <c r="C223" s="62" t="s">
        <v>84</v>
      </c>
      <c r="D223" s="62" t="s">
        <v>192</v>
      </c>
      <c r="E223" s="62" t="s">
        <v>78</v>
      </c>
      <c r="F223" s="280">
        <f>F224</f>
        <v>263.3</v>
      </c>
    </row>
    <row r="224" spans="1:6" ht="29.25" x14ac:dyDescent="0.25">
      <c r="A224" s="213" t="s">
        <v>193</v>
      </c>
      <c r="B224" s="62" t="s">
        <v>196</v>
      </c>
      <c r="C224" s="62" t="s">
        <v>84</v>
      </c>
      <c r="D224" s="62" t="s">
        <v>192</v>
      </c>
      <c r="E224" s="62" t="s">
        <v>61</v>
      </c>
      <c r="F224" s="280">
        <v>263.3</v>
      </c>
    </row>
    <row r="225" spans="1:6" ht="105" x14ac:dyDescent="0.25">
      <c r="A225" s="284" t="s">
        <v>199</v>
      </c>
      <c r="B225" s="115" t="s">
        <v>198</v>
      </c>
      <c r="C225" s="115" t="s">
        <v>60</v>
      </c>
      <c r="D225" s="115" t="s">
        <v>192</v>
      </c>
      <c r="E225" s="115" t="s">
        <v>61</v>
      </c>
      <c r="F225" s="278">
        <f>F226</f>
        <v>90186</v>
      </c>
    </row>
    <row r="226" spans="1:6" x14ac:dyDescent="0.25">
      <c r="A226" s="228" t="s">
        <v>177</v>
      </c>
      <c r="B226" s="62" t="s">
        <v>198</v>
      </c>
      <c r="C226" s="62" t="s">
        <v>84</v>
      </c>
      <c r="D226" s="62" t="s">
        <v>192</v>
      </c>
      <c r="E226" s="62" t="s">
        <v>61</v>
      </c>
      <c r="F226" s="280">
        <v>90186</v>
      </c>
    </row>
    <row r="227" spans="1:6" ht="30" x14ac:dyDescent="0.25">
      <c r="A227" s="284" t="s">
        <v>190</v>
      </c>
      <c r="B227" s="271" t="s">
        <v>189</v>
      </c>
      <c r="C227" s="97" t="s">
        <v>60</v>
      </c>
      <c r="D227" s="97" t="s">
        <v>78</v>
      </c>
      <c r="E227" s="97" t="s">
        <v>78</v>
      </c>
      <c r="F227" s="278">
        <f>F228</f>
        <v>255.7</v>
      </c>
    </row>
    <row r="228" spans="1:6" ht="57.75" x14ac:dyDescent="0.25">
      <c r="A228" s="207" t="s">
        <v>94</v>
      </c>
      <c r="B228" s="65" t="s">
        <v>189</v>
      </c>
      <c r="C228" s="61" t="s">
        <v>93</v>
      </c>
      <c r="D228" s="61" t="s">
        <v>78</v>
      </c>
      <c r="E228" s="61" t="s">
        <v>78</v>
      </c>
      <c r="F228" s="280">
        <f>F229</f>
        <v>255.7</v>
      </c>
    </row>
    <row r="229" spans="1:6" x14ac:dyDescent="0.25">
      <c r="A229" s="281" t="s">
        <v>222</v>
      </c>
      <c r="B229" s="65" t="s">
        <v>189</v>
      </c>
      <c r="C229" s="61" t="s">
        <v>93</v>
      </c>
      <c r="D229" s="104" t="s">
        <v>61</v>
      </c>
      <c r="E229" s="104" t="s">
        <v>78</v>
      </c>
      <c r="F229" s="280">
        <f>F230</f>
        <v>255.7</v>
      </c>
    </row>
    <row r="230" spans="1:6" ht="43.5" x14ac:dyDescent="0.25">
      <c r="A230" s="285" t="s">
        <v>105</v>
      </c>
      <c r="B230" s="65" t="s">
        <v>189</v>
      </c>
      <c r="C230" s="61" t="s">
        <v>93</v>
      </c>
      <c r="D230" s="104" t="s">
        <v>61</v>
      </c>
      <c r="E230" s="104" t="s">
        <v>106</v>
      </c>
      <c r="F230" s="280">
        <v>255.7</v>
      </c>
    </row>
    <row r="231" spans="1:6" ht="45" x14ac:dyDescent="0.25">
      <c r="A231" s="284" t="s">
        <v>126</v>
      </c>
      <c r="B231" s="271" t="s">
        <v>129</v>
      </c>
      <c r="C231" s="97" t="s">
        <v>60</v>
      </c>
      <c r="D231" s="97" t="s">
        <v>78</v>
      </c>
      <c r="E231" s="97" t="s">
        <v>78</v>
      </c>
      <c r="F231" s="278">
        <f>F232</f>
        <v>273.60000000000002</v>
      </c>
    </row>
    <row r="232" spans="1:6" ht="57.75" x14ac:dyDescent="0.25">
      <c r="A232" s="207" t="s">
        <v>94</v>
      </c>
      <c r="B232" s="65" t="s">
        <v>129</v>
      </c>
      <c r="C232" s="61" t="s">
        <v>93</v>
      </c>
      <c r="D232" s="61" t="s">
        <v>78</v>
      </c>
      <c r="E232" s="61" t="s">
        <v>78</v>
      </c>
      <c r="F232" s="280">
        <f>F233</f>
        <v>273.60000000000002</v>
      </c>
    </row>
    <row r="233" spans="1:6" x14ac:dyDescent="0.25">
      <c r="A233" s="281" t="s">
        <v>222</v>
      </c>
      <c r="B233" s="65" t="s">
        <v>129</v>
      </c>
      <c r="C233" s="61" t="s">
        <v>93</v>
      </c>
      <c r="D233" s="104" t="s">
        <v>61</v>
      </c>
      <c r="E233" s="104" t="s">
        <v>78</v>
      </c>
      <c r="F233" s="280">
        <f>F234</f>
        <v>273.60000000000002</v>
      </c>
    </row>
    <row r="234" spans="1:6" x14ac:dyDescent="0.25">
      <c r="A234" s="205" t="s">
        <v>111</v>
      </c>
      <c r="B234" s="65" t="s">
        <v>129</v>
      </c>
      <c r="C234" s="61" t="s">
        <v>93</v>
      </c>
      <c r="D234" s="104" t="s">
        <v>61</v>
      </c>
      <c r="E234" s="104" t="s">
        <v>110</v>
      </c>
      <c r="F234" s="280">
        <v>273.60000000000002</v>
      </c>
    </row>
    <row r="235" spans="1:6" ht="30" x14ac:dyDescent="0.25">
      <c r="A235" s="284" t="s">
        <v>127</v>
      </c>
      <c r="B235" s="273" t="s">
        <v>130</v>
      </c>
      <c r="C235" s="97" t="s">
        <v>60</v>
      </c>
      <c r="D235" s="97" t="s">
        <v>78</v>
      </c>
      <c r="E235" s="97" t="s">
        <v>78</v>
      </c>
      <c r="F235" s="278">
        <f>F236</f>
        <v>245</v>
      </c>
    </row>
    <row r="236" spans="1:6" ht="57.75" x14ac:dyDescent="0.25">
      <c r="A236" s="207" t="s">
        <v>94</v>
      </c>
      <c r="B236" s="81" t="s">
        <v>130</v>
      </c>
      <c r="C236" s="61" t="s">
        <v>93</v>
      </c>
      <c r="D236" s="61" t="s">
        <v>78</v>
      </c>
      <c r="E236" s="61" t="s">
        <v>78</v>
      </c>
      <c r="F236" s="280">
        <f>F237</f>
        <v>245</v>
      </c>
    </row>
    <row r="237" spans="1:6" x14ac:dyDescent="0.25">
      <c r="A237" s="281" t="s">
        <v>222</v>
      </c>
      <c r="B237" s="81" t="s">
        <v>130</v>
      </c>
      <c r="C237" s="61" t="s">
        <v>93</v>
      </c>
      <c r="D237" s="104" t="s">
        <v>61</v>
      </c>
      <c r="E237" s="104" t="s">
        <v>78</v>
      </c>
      <c r="F237" s="280">
        <f>F238</f>
        <v>245</v>
      </c>
    </row>
    <row r="238" spans="1:6" x14ac:dyDescent="0.25">
      <c r="A238" s="205" t="s">
        <v>111</v>
      </c>
      <c r="B238" s="81" t="s">
        <v>130</v>
      </c>
      <c r="C238" s="61" t="s">
        <v>93</v>
      </c>
      <c r="D238" s="104" t="s">
        <v>61</v>
      </c>
      <c r="E238" s="104" t="s">
        <v>110</v>
      </c>
      <c r="F238" s="280">
        <v>245</v>
      </c>
    </row>
    <row r="239" spans="1:6" ht="45" x14ac:dyDescent="0.25">
      <c r="A239" s="284" t="s">
        <v>128</v>
      </c>
      <c r="B239" s="273" t="s">
        <v>131</v>
      </c>
      <c r="C239" s="97" t="s">
        <v>60</v>
      </c>
      <c r="D239" s="97" t="s">
        <v>78</v>
      </c>
      <c r="E239" s="97" t="s">
        <v>78</v>
      </c>
      <c r="F239" s="278">
        <f>F240</f>
        <v>0.37</v>
      </c>
    </row>
    <row r="240" spans="1:6" ht="29.25" x14ac:dyDescent="0.25">
      <c r="A240" s="232" t="s">
        <v>103</v>
      </c>
      <c r="B240" s="81" t="s">
        <v>131</v>
      </c>
      <c r="C240" s="61" t="s">
        <v>91</v>
      </c>
      <c r="D240" s="61" t="s">
        <v>78</v>
      </c>
      <c r="E240" s="61" t="s">
        <v>78</v>
      </c>
      <c r="F240" s="280">
        <f>F241</f>
        <v>0.37</v>
      </c>
    </row>
    <row r="241" spans="1:6" x14ac:dyDescent="0.25">
      <c r="A241" s="281" t="s">
        <v>222</v>
      </c>
      <c r="B241" s="81" t="s">
        <v>131</v>
      </c>
      <c r="C241" s="61" t="s">
        <v>91</v>
      </c>
      <c r="D241" s="104" t="s">
        <v>61</v>
      </c>
      <c r="E241" s="104" t="s">
        <v>78</v>
      </c>
      <c r="F241" s="280">
        <f>F242</f>
        <v>0.37</v>
      </c>
    </row>
    <row r="242" spans="1:6" x14ac:dyDescent="0.25">
      <c r="A242" s="205" t="s">
        <v>111</v>
      </c>
      <c r="B242" s="81" t="s">
        <v>131</v>
      </c>
      <c r="C242" s="61" t="s">
        <v>91</v>
      </c>
      <c r="D242" s="104" t="s">
        <v>61</v>
      </c>
      <c r="E242" s="104" t="s">
        <v>110</v>
      </c>
      <c r="F242" s="280">
        <v>0.37</v>
      </c>
    </row>
    <row r="243" spans="1:6" x14ac:dyDescent="0.25">
      <c r="A243" s="284" t="s">
        <v>113</v>
      </c>
      <c r="B243" s="97" t="s">
        <v>112</v>
      </c>
      <c r="C243" s="97" t="s">
        <v>60</v>
      </c>
      <c r="D243" s="105" t="s">
        <v>78</v>
      </c>
      <c r="E243" s="105" t="s">
        <v>78</v>
      </c>
      <c r="F243" s="278">
        <f>F244</f>
        <v>332</v>
      </c>
    </row>
    <row r="244" spans="1:6" x14ac:dyDescent="0.25">
      <c r="A244" s="207" t="s">
        <v>104</v>
      </c>
      <c r="B244" s="61" t="s">
        <v>112</v>
      </c>
      <c r="C244" s="61" t="s">
        <v>97</v>
      </c>
      <c r="D244" s="104" t="s">
        <v>78</v>
      </c>
      <c r="E244" s="104" t="s">
        <v>78</v>
      </c>
      <c r="F244" s="280">
        <f>F245</f>
        <v>332</v>
      </c>
    </row>
    <row r="245" spans="1:6" x14ac:dyDescent="0.25">
      <c r="A245" s="281" t="s">
        <v>222</v>
      </c>
      <c r="B245" s="61" t="s">
        <v>112</v>
      </c>
      <c r="C245" s="61" t="s">
        <v>97</v>
      </c>
      <c r="D245" s="104" t="s">
        <v>61</v>
      </c>
      <c r="E245" s="104" t="s">
        <v>78</v>
      </c>
      <c r="F245" s="280">
        <f>F246</f>
        <v>332</v>
      </c>
    </row>
    <row r="246" spans="1:6" x14ac:dyDescent="0.25">
      <c r="A246" s="205" t="s">
        <v>111</v>
      </c>
      <c r="B246" s="61" t="s">
        <v>112</v>
      </c>
      <c r="C246" s="61" t="s">
        <v>97</v>
      </c>
      <c r="D246" s="104" t="s">
        <v>61</v>
      </c>
      <c r="E246" s="104" t="s">
        <v>110</v>
      </c>
      <c r="F246" s="280">
        <v>332</v>
      </c>
    </row>
    <row r="247" spans="1:6" x14ac:dyDescent="0.25">
      <c r="A247" s="101" t="s">
        <v>115</v>
      </c>
      <c r="B247" s="97" t="s">
        <v>114</v>
      </c>
      <c r="C247" s="97" t="s">
        <v>60</v>
      </c>
      <c r="D247" s="97" t="s">
        <v>78</v>
      </c>
      <c r="E247" s="97" t="s">
        <v>78</v>
      </c>
      <c r="F247" s="278">
        <f>F248+F251</f>
        <v>459.5</v>
      </c>
    </row>
    <row r="248" spans="1:6" ht="57.75" x14ac:dyDescent="0.25">
      <c r="A248" s="207" t="s">
        <v>94</v>
      </c>
      <c r="B248" s="61" t="s">
        <v>114</v>
      </c>
      <c r="C248" s="61" t="s">
        <v>93</v>
      </c>
      <c r="D248" s="61" t="s">
        <v>78</v>
      </c>
      <c r="E248" s="61" t="s">
        <v>78</v>
      </c>
      <c r="F248" s="280">
        <f>F249</f>
        <v>314.5</v>
      </c>
    </row>
    <row r="249" spans="1:6" x14ac:dyDescent="0.25">
      <c r="A249" s="281" t="s">
        <v>222</v>
      </c>
      <c r="B249" s="61" t="s">
        <v>114</v>
      </c>
      <c r="C249" s="61" t="s">
        <v>93</v>
      </c>
      <c r="D249" s="104" t="s">
        <v>61</v>
      </c>
      <c r="E249" s="104" t="s">
        <v>78</v>
      </c>
      <c r="F249" s="280">
        <f>F250</f>
        <v>314.5</v>
      </c>
    </row>
    <row r="250" spans="1:6" x14ac:dyDescent="0.25">
      <c r="A250" s="205" t="s">
        <v>111</v>
      </c>
      <c r="B250" s="61" t="s">
        <v>114</v>
      </c>
      <c r="C250" s="61" t="s">
        <v>93</v>
      </c>
      <c r="D250" s="104" t="s">
        <v>61</v>
      </c>
      <c r="E250" s="104" t="s">
        <v>110</v>
      </c>
      <c r="F250" s="280">
        <v>314.5</v>
      </c>
    </row>
    <row r="251" spans="1:6" ht="29.25" x14ac:dyDescent="0.25">
      <c r="A251" s="232" t="s">
        <v>103</v>
      </c>
      <c r="B251" s="61" t="s">
        <v>114</v>
      </c>
      <c r="C251" s="61" t="s">
        <v>91</v>
      </c>
      <c r="D251" s="104" t="s">
        <v>78</v>
      </c>
      <c r="E251" s="104" t="s">
        <v>78</v>
      </c>
      <c r="F251" s="280">
        <f>F252</f>
        <v>145</v>
      </c>
    </row>
    <row r="252" spans="1:6" x14ac:dyDescent="0.25">
      <c r="A252" s="281" t="s">
        <v>222</v>
      </c>
      <c r="B252" s="61" t="s">
        <v>114</v>
      </c>
      <c r="C252" s="61" t="s">
        <v>91</v>
      </c>
      <c r="D252" s="104" t="s">
        <v>61</v>
      </c>
      <c r="E252" s="104" t="s">
        <v>78</v>
      </c>
      <c r="F252" s="280">
        <v>145</v>
      </c>
    </row>
    <row r="253" spans="1:6" x14ac:dyDescent="0.25">
      <c r="A253" s="205" t="s">
        <v>111</v>
      </c>
      <c r="B253" s="61" t="s">
        <v>114</v>
      </c>
      <c r="C253" s="61" t="s">
        <v>91</v>
      </c>
      <c r="D253" s="104" t="s">
        <v>61</v>
      </c>
      <c r="E253" s="104" t="s">
        <v>110</v>
      </c>
      <c r="F253" s="280">
        <v>145</v>
      </c>
    </row>
    <row r="254" spans="1:6" x14ac:dyDescent="0.25">
      <c r="A254" s="282" t="s">
        <v>125</v>
      </c>
      <c r="B254" s="97" t="s">
        <v>124</v>
      </c>
      <c r="C254" s="97" t="s">
        <v>60</v>
      </c>
      <c r="D254" s="105" t="s">
        <v>78</v>
      </c>
      <c r="E254" s="105" t="s">
        <v>78</v>
      </c>
      <c r="F254" s="278">
        <f>F255+F258</f>
        <v>457.8</v>
      </c>
    </row>
    <row r="255" spans="1:6" ht="57.75" x14ac:dyDescent="0.25">
      <c r="A255" s="207" t="s">
        <v>94</v>
      </c>
      <c r="B255" s="61" t="s">
        <v>124</v>
      </c>
      <c r="C255" s="61" t="s">
        <v>93</v>
      </c>
      <c r="D255" s="61" t="s">
        <v>78</v>
      </c>
      <c r="E255" s="61" t="s">
        <v>78</v>
      </c>
      <c r="F255" s="280">
        <f>F256</f>
        <v>335.8</v>
      </c>
    </row>
    <row r="256" spans="1:6" x14ac:dyDescent="0.25">
      <c r="A256" s="281" t="s">
        <v>222</v>
      </c>
      <c r="B256" s="61" t="s">
        <v>124</v>
      </c>
      <c r="C256" s="61" t="s">
        <v>93</v>
      </c>
      <c r="D256" s="104" t="s">
        <v>61</v>
      </c>
      <c r="E256" s="104" t="s">
        <v>78</v>
      </c>
      <c r="F256" s="280">
        <f>F257</f>
        <v>335.8</v>
      </c>
    </row>
    <row r="257" spans="1:6" x14ac:dyDescent="0.25">
      <c r="A257" s="205" t="s">
        <v>111</v>
      </c>
      <c r="B257" s="61" t="s">
        <v>124</v>
      </c>
      <c r="C257" s="61" t="s">
        <v>93</v>
      </c>
      <c r="D257" s="104" t="s">
        <v>61</v>
      </c>
      <c r="E257" s="104" t="s">
        <v>110</v>
      </c>
      <c r="F257" s="280">
        <v>335.8</v>
      </c>
    </row>
    <row r="258" spans="1:6" ht="29.25" x14ac:dyDescent="0.25">
      <c r="A258" s="232" t="s">
        <v>103</v>
      </c>
      <c r="B258" s="61" t="s">
        <v>124</v>
      </c>
      <c r="C258" s="61" t="s">
        <v>91</v>
      </c>
      <c r="D258" s="104" t="s">
        <v>78</v>
      </c>
      <c r="E258" s="104" t="s">
        <v>78</v>
      </c>
      <c r="F258" s="280">
        <f>F259</f>
        <v>122</v>
      </c>
    </row>
    <row r="259" spans="1:6" x14ac:dyDescent="0.25">
      <c r="A259" s="281" t="s">
        <v>222</v>
      </c>
      <c r="B259" s="61" t="s">
        <v>124</v>
      </c>
      <c r="C259" s="61" t="s">
        <v>91</v>
      </c>
      <c r="D259" s="104" t="s">
        <v>61</v>
      </c>
      <c r="E259" s="104" t="s">
        <v>78</v>
      </c>
      <c r="F259" s="280">
        <f>F260</f>
        <v>122</v>
      </c>
    </row>
    <row r="260" spans="1:6" x14ac:dyDescent="0.25">
      <c r="A260" s="205" t="s">
        <v>111</v>
      </c>
      <c r="B260" s="61" t="s">
        <v>124</v>
      </c>
      <c r="C260" s="61" t="s">
        <v>91</v>
      </c>
      <c r="D260" s="104" t="s">
        <v>61</v>
      </c>
      <c r="E260" s="104" t="s">
        <v>110</v>
      </c>
      <c r="F260" s="280">
        <v>122</v>
      </c>
    </row>
    <row r="261" spans="1:6" ht="30" x14ac:dyDescent="0.25">
      <c r="A261" s="277" t="s">
        <v>85</v>
      </c>
      <c r="B261" s="97" t="s">
        <v>344</v>
      </c>
      <c r="C261" s="97" t="s">
        <v>60</v>
      </c>
      <c r="D261" s="97" t="s">
        <v>78</v>
      </c>
      <c r="E261" s="97" t="s">
        <v>78</v>
      </c>
      <c r="F261" s="278">
        <v>1250</v>
      </c>
    </row>
    <row r="262" spans="1:6" x14ac:dyDescent="0.25">
      <c r="A262" s="228" t="s">
        <v>177</v>
      </c>
      <c r="B262" s="61" t="s">
        <v>344</v>
      </c>
      <c r="C262" s="61" t="s">
        <v>84</v>
      </c>
      <c r="D262" s="61" t="s">
        <v>78</v>
      </c>
      <c r="E262" s="61" t="s">
        <v>78</v>
      </c>
      <c r="F262" s="280">
        <v>1250</v>
      </c>
    </row>
    <row r="263" spans="1:6" x14ac:dyDescent="0.25">
      <c r="A263" s="286" t="s">
        <v>223</v>
      </c>
      <c r="B263" s="61" t="s">
        <v>344</v>
      </c>
      <c r="C263" s="61" t="s">
        <v>84</v>
      </c>
      <c r="D263" s="61" t="s">
        <v>77</v>
      </c>
      <c r="E263" s="61" t="s">
        <v>78</v>
      </c>
      <c r="F263" s="280">
        <v>1250</v>
      </c>
    </row>
    <row r="264" spans="1:6" x14ac:dyDescent="0.25">
      <c r="A264" s="228" t="s">
        <v>80</v>
      </c>
      <c r="B264" s="61" t="s">
        <v>344</v>
      </c>
      <c r="C264" s="61" t="s">
        <v>84</v>
      </c>
      <c r="D264" s="61" t="s">
        <v>77</v>
      </c>
      <c r="E264" s="61" t="s">
        <v>79</v>
      </c>
      <c r="F264" s="280">
        <v>1250</v>
      </c>
    </row>
    <row r="265" spans="1:6" ht="45" x14ac:dyDescent="0.25">
      <c r="A265" s="284" t="s">
        <v>88</v>
      </c>
      <c r="B265" s="271" t="s">
        <v>343</v>
      </c>
      <c r="C265" s="97" t="s">
        <v>60</v>
      </c>
      <c r="D265" s="97" t="s">
        <v>78</v>
      </c>
      <c r="E265" s="97" t="s">
        <v>78</v>
      </c>
      <c r="F265" s="278">
        <v>13.2</v>
      </c>
    </row>
    <row r="266" spans="1:6" ht="29.25" x14ac:dyDescent="0.25">
      <c r="A266" s="207" t="s">
        <v>103</v>
      </c>
      <c r="B266" s="65" t="s">
        <v>343</v>
      </c>
      <c r="C266" s="61" t="s">
        <v>91</v>
      </c>
      <c r="D266" s="61" t="s">
        <v>78</v>
      </c>
      <c r="E266" s="61" t="s">
        <v>78</v>
      </c>
      <c r="F266" s="280">
        <v>13.2</v>
      </c>
    </row>
    <row r="267" spans="1:6" x14ac:dyDescent="0.25">
      <c r="A267" s="281" t="s">
        <v>222</v>
      </c>
      <c r="B267" s="65" t="s">
        <v>343</v>
      </c>
      <c r="C267" s="61" t="s">
        <v>91</v>
      </c>
      <c r="D267" s="61" t="s">
        <v>61</v>
      </c>
      <c r="E267" s="61" t="s">
        <v>78</v>
      </c>
      <c r="F267" s="280">
        <v>13.2</v>
      </c>
    </row>
    <row r="268" spans="1:6" ht="29.25" x14ac:dyDescent="0.25">
      <c r="A268" s="98" t="s">
        <v>88</v>
      </c>
      <c r="B268" s="65" t="s">
        <v>343</v>
      </c>
      <c r="C268" s="61" t="s">
        <v>91</v>
      </c>
      <c r="D268" s="61" t="s">
        <v>61</v>
      </c>
      <c r="E268" s="61" t="s">
        <v>86</v>
      </c>
      <c r="F268" s="280">
        <v>13.2</v>
      </c>
    </row>
    <row r="269" spans="1:6" x14ac:dyDescent="0.25">
      <c r="A269" s="279" t="s">
        <v>178</v>
      </c>
      <c r="B269" s="97" t="s">
        <v>176</v>
      </c>
      <c r="C269" s="97" t="s">
        <v>60</v>
      </c>
      <c r="D269" s="97" t="s">
        <v>78</v>
      </c>
      <c r="E269" s="97" t="s">
        <v>78</v>
      </c>
      <c r="F269" s="278">
        <f>F270+F273+F276</f>
        <v>665.09999999999991</v>
      </c>
    </row>
    <row r="270" spans="1:6" ht="57.75" x14ac:dyDescent="0.25">
      <c r="A270" s="207" t="s">
        <v>94</v>
      </c>
      <c r="B270" s="61" t="s">
        <v>176</v>
      </c>
      <c r="C270" s="61" t="s">
        <v>93</v>
      </c>
      <c r="D270" s="61" t="s">
        <v>78</v>
      </c>
      <c r="E270" s="61" t="s">
        <v>78</v>
      </c>
      <c r="F270" s="280">
        <v>544.4</v>
      </c>
    </row>
    <row r="271" spans="1:6" x14ac:dyDescent="0.25">
      <c r="A271" s="281" t="s">
        <v>222</v>
      </c>
      <c r="B271" s="61" t="s">
        <v>176</v>
      </c>
      <c r="C271" s="61" t="s">
        <v>93</v>
      </c>
      <c r="D271" s="104" t="s">
        <v>61</v>
      </c>
      <c r="E271" s="104" t="s">
        <v>78</v>
      </c>
      <c r="F271" s="280">
        <v>544.4</v>
      </c>
    </row>
    <row r="272" spans="1:6" x14ac:dyDescent="0.25">
      <c r="A272" s="205" t="s">
        <v>111</v>
      </c>
      <c r="B272" s="61" t="s">
        <v>176</v>
      </c>
      <c r="C272" s="61" t="s">
        <v>93</v>
      </c>
      <c r="D272" s="104" t="s">
        <v>61</v>
      </c>
      <c r="E272" s="104" t="s">
        <v>110</v>
      </c>
      <c r="F272" s="280">
        <v>544.4</v>
      </c>
    </row>
    <row r="273" spans="1:6" ht="29.25" x14ac:dyDescent="0.25">
      <c r="A273" s="207" t="s">
        <v>103</v>
      </c>
      <c r="B273" s="61" t="s">
        <v>176</v>
      </c>
      <c r="C273" s="61" t="s">
        <v>91</v>
      </c>
      <c r="D273" s="104" t="s">
        <v>78</v>
      </c>
      <c r="E273" s="104" t="s">
        <v>78</v>
      </c>
      <c r="F273" s="280">
        <v>75.400000000000006</v>
      </c>
    </row>
    <row r="274" spans="1:6" x14ac:dyDescent="0.25">
      <c r="A274" s="281" t="s">
        <v>222</v>
      </c>
      <c r="B274" s="61" t="s">
        <v>176</v>
      </c>
      <c r="C274" s="61" t="s">
        <v>91</v>
      </c>
      <c r="D274" s="104" t="s">
        <v>61</v>
      </c>
      <c r="E274" s="104" t="s">
        <v>78</v>
      </c>
      <c r="F274" s="280">
        <v>75.400000000000006</v>
      </c>
    </row>
    <row r="275" spans="1:6" x14ac:dyDescent="0.25">
      <c r="A275" s="205" t="s">
        <v>111</v>
      </c>
      <c r="B275" s="61" t="s">
        <v>176</v>
      </c>
      <c r="C275" s="61" t="s">
        <v>91</v>
      </c>
      <c r="D275" s="104" t="s">
        <v>61</v>
      </c>
      <c r="E275" s="104" t="s">
        <v>110</v>
      </c>
      <c r="F275" s="280">
        <v>75.400000000000006</v>
      </c>
    </row>
    <row r="276" spans="1:6" x14ac:dyDescent="0.25">
      <c r="A276" s="228" t="s">
        <v>177</v>
      </c>
      <c r="B276" s="61" t="s">
        <v>176</v>
      </c>
      <c r="C276" s="61" t="s">
        <v>84</v>
      </c>
      <c r="D276" s="104" t="s">
        <v>78</v>
      </c>
      <c r="E276" s="104" t="s">
        <v>78</v>
      </c>
      <c r="F276" s="280">
        <v>45.3</v>
      </c>
    </row>
    <row r="277" spans="1:6" x14ac:dyDescent="0.25">
      <c r="A277" s="281" t="s">
        <v>222</v>
      </c>
      <c r="B277" s="61" t="s">
        <v>176</v>
      </c>
      <c r="C277" s="61" t="s">
        <v>84</v>
      </c>
      <c r="D277" s="104" t="s">
        <v>61</v>
      </c>
      <c r="E277" s="104" t="s">
        <v>78</v>
      </c>
      <c r="F277" s="280">
        <v>45.3</v>
      </c>
    </row>
    <row r="278" spans="1:6" ht="15.75" thickBot="1" x14ac:dyDescent="0.3">
      <c r="A278" s="360" t="s">
        <v>111</v>
      </c>
      <c r="B278" s="361" t="s">
        <v>176</v>
      </c>
      <c r="C278" s="361" t="s">
        <v>84</v>
      </c>
      <c r="D278" s="362" t="s">
        <v>61</v>
      </c>
      <c r="E278" s="362" t="s">
        <v>110</v>
      </c>
      <c r="F278" s="363">
        <v>45.3</v>
      </c>
    </row>
    <row r="279" spans="1:6" ht="16.5" thickBot="1" x14ac:dyDescent="0.3">
      <c r="A279" s="308" t="s">
        <v>355</v>
      </c>
      <c r="B279" s="309"/>
      <c r="C279" s="309"/>
      <c r="D279" s="309"/>
      <c r="E279" s="309"/>
      <c r="F279" s="310">
        <f>F176+F170+F166+F162+F158+F154+F150+F146+F103+F92+F13+F8</f>
        <v>538338.47</v>
      </c>
    </row>
    <row r="280" spans="1:6" x14ac:dyDescent="0.25">
      <c r="B280" s="60"/>
      <c r="C280" s="60"/>
      <c r="D280" s="60"/>
      <c r="E280" s="60"/>
    </row>
    <row r="281" spans="1:6" ht="15.75" x14ac:dyDescent="0.25">
      <c r="A281" s="18" t="s">
        <v>17</v>
      </c>
      <c r="B281" s="5"/>
      <c r="C281" s="359"/>
      <c r="D281" s="60"/>
      <c r="E281" s="276"/>
      <c r="F281" s="136"/>
    </row>
    <row r="282" spans="1:6" ht="15.75" x14ac:dyDescent="0.25">
      <c r="A282" s="369" t="s">
        <v>18</v>
      </c>
      <c r="B282" s="369"/>
      <c r="C282" s="370" t="s">
        <v>19</v>
      </c>
      <c r="D282" s="370"/>
      <c r="E282" s="370"/>
      <c r="F282" s="370"/>
    </row>
    <row r="283" spans="1:6" x14ac:dyDescent="0.25">
      <c r="B283" s="60"/>
      <c r="C283" s="60"/>
      <c r="D283" s="60"/>
      <c r="E283" s="60"/>
      <c r="F283" s="136"/>
    </row>
    <row r="284" spans="1:6" x14ac:dyDescent="0.25">
      <c r="B284" s="60"/>
      <c r="C284" s="60"/>
      <c r="D284" s="60"/>
      <c r="E284" s="60"/>
      <c r="F284" s="136"/>
    </row>
    <row r="285" spans="1:6" x14ac:dyDescent="0.25">
      <c r="B285" s="60"/>
      <c r="C285" s="60"/>
      <c r="D285" s="60"/>
      <c r="E285" s="60"/>
    </row>
    <row r="286" spans="1:6" x14ac:dyDescent="0.25">
      <c r="B286" s="60"/>
      <c r="C286" s="60"/>
      <c r="D286" s="60"/>
      <c r="E286" s="60"/>
    </row>
    <row r="287" spans="1:6" x14ac:dyDescent="0.25">
      <c r="B287" s="60"/>
      <c r="C287" s="60"/>
      <c r="D287" s="60"/>
      <c r="E287" s="60"/>
    </row>
    <row r="288" spans="1:6" x14ac:dyDescent="0.25">
      <c r="B288" s="60"/>
      <c r="C288" s="60"/>
      <c r="D288" s="60"/>
      <c r="E288" s="60"/>
    </row>
    <row r="289" spans="2:5" x14ac:dyDescent="0.25">
      <c r="B289" s="60"/>
      <c r="C289" s="60"/>
      <c r="D289" s="60"/>
      <c r="E289" s="60"/>
    </row>
    <row r="290" spans="2:5" x14ac:dyDescent="0.25">
      <c r="B290" s="60"/>
      <c r="C290" s="60"/>
      <c r="D290" s="60"/>
      <c r="E290" s="60"/>
    </row>
    <row r="291" spans="2:5" x14ac:dyDescent="0.25">
      <c r="B291" s="60"/>
      <c r="C291" s="60"/>
      <c r="D291" s="60"/>
      <c r="E291" s="60"/>
    </row>
    <row r="292" spans="2:5" x14ac:dyDescent="0.25">
      <c r="B292" s="60"/>
      <c r="C292" s="60"/>
      <c r="D292" s="60"/>
      <c r="E292" s="60"/>
    </row>
    <row r="293" spans="2:5" x14ac:dyDescent="0.25">
      <c r="B293" s="60"/>
      <c r="C293" s="60"/>
      <c r="D293" s="60"/>
      <c r="E293" s="60"/>
    </row>
    <row r="294" spans="2:5" x14ac:dyDescent="0.25">
      <c r="B294" s="60"/>
      <c r="C294" s="60"/>
      <c r="D294" s="60"/>
      <c r="E294" s="60"/>
    </row>
    <row r="295" spans="2:5" x14ac:dyDescent="0.25">
      <c r="B295" s="60"/>
      <c r="C295" s="60"/>
      <c r="D295" s="60"/>
      <c r="E295" s="60"/>
    </row>
    <row r="296" spans="2:5" x14ac:dyDescent="0.25">
      <c r="B296" s="60"/>
      <c r="C296" s="60"/>
      <c r="D296" s="60"/>
      <c r="E296" s="60"/>
    </row>
    <row r="297" spans="2:5" x14ac:dyDescent="0.25">
      <c r="B297" s="60"/>
      <c r="C297" s="60"/>
      <c r="D297" s="60"/>
      <c r="E297" s="60"/>
    </row>
    <row r="298" spans="2:5" x14ac:dyDescent="0.25">
      <c r="B298" s="60"/>
      <c r="C298" s="60"/>
      <c r="D298" s="60"/>
      <c r="E298" s="60"/>
    </row>
    <row r="299" spans="2:5" x14ac:dyDescent="0.25">
      <c r="B299" s="60"/>
      <c r="C299" s="60"/>
      <c r="D299" s="60"/>
      <c r="E299" s="60"/>
    </row>
    <row r="300" spans="2:5" x14ac:dyDescent="0.25">
      <c r="B300" s="60"/>
      <c r="C300" s="60"/>
      <c r="D300" s="60"/>
      <c r="E300" s="60"/>
    </row>
    <row r="301" spans="2:5" x14ac:dyDescent="0.25">
      <c r="B301" s="60"/>
      <c r="C301" s="60"/>
      <c r="D301" s="60"/>
      <c r="E301" s="60"/>
    </row>
    <row r="302" spans="2:5" x14ac:dyDescent="0.25">
      <c r="B302" s="60"/>
      <c r="C302" s="60"/>
      <c r="D302" s="60"/>
      <c r="E302" s="60"/>
    </row>
    <row r="303" spans="2:5" x14ac:dyDescent="0.25">
      <c r="B303" s="60"/>
      <c r="C303" s="60"/>
      <c r="D303" s="60"/>
      <c r="E303" s="60"/>
    </row>
    <row r="304" spans="2:5" x14ac:dyDescent="0.25">
      <c r="B304" s="60"/>
      <c r="C304" s="60"/>
      <c r="D304" s="60"/>
      <c r="E304" s="60"/>
    </row>
    <row r="305" spans="2:5" x14ac:dyDescent="0.25">
      <c r="B305" s="60"/>
      <c r="C305" s="60"/>
      <c r="D305" s="60"/>
      <c r="E305" s="60"/>
    </row>
    <row r="306" spans="2:5" x14ac:dyDescent="0.25">
      <c r="B306" s="60"/>
      <c r="C306" s="60"/>
      <c r="D306" s="60"/>
      <c r="E306" s="60"/>
    </row>
    <row r="307" spans="2:5" x14ac:dyDescent="0.25">
      <c r="B307" s="60"/>
      <c r="C307" s="60"/>
      <c r="D307" s="60"/>
      <c r="E307" s="60"/>
    </row>
    <row r="308" spans="2:5" x14ac:dyDescent="0.25">
      <c r="B308" s="60"/>
      <c r="C308" s="60"/>
      <c r="D308" s="60"/>
      <c r="E308" s="60"/>
    </row>
    <row r="309" spans="2:5" x14ac:dyDescent="0.25">
      <c r="B309" s="60"/>
      <c r="C309" s="60"/>
      <c r="D309" s="60"/>
      <c r="E309" s="60"/>
    </row>
    <row r="310" spans="2:5" x14ac:dyDescent="0.25">
      <c r="B310" s="60"/>
      <c r="C310" s="60"/>
      <c r="D310" s="60"/>
      <c r="E310" s="60"/>
    </row>
    <row r="311" spans="2:5" x14ac:dyDescent="0.25">
      <c r="B311" s="60"/>
      <c r="C311" s="60"/>
      <c r="D311" s="60"/>
      <c r="E311" s="60"/>
    </row>
    <row r="312" spans="2:5" x14ac:dyDescent="0.25">
      <c r="B312" s="60"/>
      <c r="C312" s="60"/>
      <c r="D312" s="60"/>
      <c r="E312" s="60"/>
    </row>
    <row r="313" spans="2:5" x14ac:dyDescent="0.25">
      <c r="B313" s="60"/>
      <c r="C313" s="60"/>
      <c r="D313" s="60"/>
      <c r="E313" s="60"/>
    </row>
    <row r="314" spans="2:5" x14ac:dyDescent="0.25">
      <c r="B314" s="60"/>
      <c r="C314" s="60"/>
      <c r="D314" s="60"/>
      <c r="E314" s="60"/>
    </row>
    <row r="315" spans="2:5" x14ac:dyDescent="0.25">
      <c r="B315" s="60"/>
      <c r="C315" s="60"/>
      <c r="D315" s="60"/>
      <c r="E315" s="60"/>
    </row>
    <row r="316" spans="2:5" x14ac:dyDescent="0.25">
      <c r="B316" s="60"/>
      <c r="C316" s="60"/>
      <c r="D316" s="60"/>
      <c r="E316" s="60"/>
    </row>
    <row r="317" spans="2:5" x14ac:dyDescent="0.25">
      <c r="B317" s="60"/>
      <c r="C317" s="60"/>
      <c r="D317" s="60"/>
      <c r="E317" s="60"/>
    </row>
    <row r="318" spans="2:5" x14ac:dyDescent="0.25">
      <c r="B318" s="60"/>
      <c r="C318" s="60"/>
      <c r="D318" s="60"/>
      <c r="E318" s="60"/>
    </row>
    <row r="319" spans="2:5" x14ac:dyDescent="0.25">
      <c r="B319" s="60"/>
      <c r="C319" s="60"/>
      <c r="D319" s="60"/>
      <c r="E319" s="60"/>
    </row>
    <row r="320" spans="2:5" x14ac:dyDescent="0.25">
      <c r="B320" s="60"/>
      <c r="C320" s="60"/>
      <c r="D320" s="60"/>
      <c r="E320" s="60"/>
    </row>
    <row r="321" spans="2:5" x14ac:dyDescent="0.25">
      <c r="B321" s="60"/>
      <c r="C321" s="60"/>
      <c r="D321" s="60"/>
      <c r="E321" s="60"/>
    </row>
    <row r="322" spans="2:5" x14ac:dyDescent="0.25">
      <c r="B322" s="60"/>
      <c r="C322" s="60"/>
      <c r="D322" s="60"/>
      <c r="E322" s="60"/>
    </row>
    <row r="323" spans="2:5" x14ac:dyDescent="0.25">
      <c r="B323" s="60"/>
      <c r="C323" s="60"/>
      <c r="D323" s="60"/>
      <c r="E323" s="60"/>
    </row>
    <row r="324" spans="2:5" x14ac:dyDescent="0.25">
      <c r="B324" s="60"/>
      <c r="C324" s="60"/>
      <c r="D324" s="60"/>
      <c r="E324" s="60"/>
    </row>
    <row r="325" spans="2:5" x14ac:dyDescent="0.25">
      <c r="B325" s="60"/>
      <c r="C325" s="60"/>
      <c r="D325" s="60"/>
      <c r="E325" s="60"/>
    </row>
    <row r="326" spans="2:5" x14ac:dyDescent="0.25">
      <c r="B326" s="60"/>
      <c r="C326" s="60"/>
      <c r="D326" s="60"/>
      <c r="E326" s="60"/>
    </row>
    <row r="327" spans="2:5" x14ac:dyDescent="0.25">
      <c r="B327" s="60"/>
      <c r="C327" s="60"/>
      <c r="D327" s="60"/>
      <c r="E327" s="60"/>
    </row>
    <row r="328" spans="2:5" x14ac:dyDescent="0.25">
      <c r="B328" s="60"/>
      <c r="C328" s="60"/>
      <c r="D328" s="60"/>
      <c r="E328" s="60"/>
    </row>
    <row r="329" spans="2:5" x14ac:dyDescent="0.25">
      <c r="B329" s="60"/>
      <c r="C329" s="60"/>
      <c r="D329" s="60"/>
      <c r="E329" s="60"/>
    </row>
    <row r="330" spans="2:5" x14ac:dyDescent="0.25">
      <c r="B330" s="60"/>
      <c r="C330" s="60"/>
      <c r="D330" s="60"/>
      <c r="E330" s="60"/>
    </row>
    <row r="331" spans="2:5" x14ac:dyDescent="0.25">
      <c r="B331" s="60"/>
      <c r="C331" s="60"/>
      <c r="D331" s="60"/>
      <c r="E331" s="60"/>
    </row>
    <row r="332" spans="2:5" x14ac:dyDescent="0.25">
      <c r="B332" s="60"/>
      <c r="C332" s="60"/>
      <c r="D332" s="60"/>
      <c r="E332" s="60"/>
    </row>
    <row r="333" spans="2:5" x14ac:dyDescent="0.25">
      <c r="B333" s="60"/>
      <c r="C333" s="60"/>
      <c r="D333" s="60"/>
      <c r="E333" s="60"/>
    </row>
    <row r="334" spans="2:5" x14ac:dyDescent="0.25">
      <c r="B334" s="60"/>
      <c r="C334" s="60"/>
      <c r="D334" s="60"/>
      <c r="E334" s="60"/>
    </row>
    <row r="335" spans="2:5" x14ac:dyDescent="0.25">
      <c r="B335" s="60"/>
      <c r="C335" s="60"/>
      <c r="D335" s="60"/>
      <c r="E335" s="60"/>
    </row>
    <row r="336" spans="2:5" x14ac:dyDescent="0.25">
      <c r="B336" s="60"/>
      <c r="C336" s="60"/>
      <c r="D336" s="60"/>
      <c r="E336" s="60"/>
    </row>
    <row r="337" spans="2:5" x14ac:dyDescent="0.25">
      <c r="B337" s="60"/>
      <c r="C337" s="60"/>
      <c r="D337" s="60"/>
      <c r="E337" s="60"/>
    </row>
    <row r="338" spans="2:5" x14ac:dyDescent="0.25">
      <c r="B338" s="60"/>
      <c r="C338" s="60"/>
      <c r="D338" s="60"/>
      <c r="E338" s="60"/>
    </row>
    <row r="339" spans="2:5" x14ac:dyDescent="0.25">
      <c r="B339" s="60"/>
      <c r="C339" s="60"/>
      <c r="D339" s="60"/>
      <c r="E339" s="60"/>
    </row>
    <row r="340" spans="2:5" x14ac:dyDescent="0.25">
      <c r="B340" s="60"/>
      <c r="C340" s="60"/>
      <c r="D340" s="60"/>
      <c r="E340" s="60"/>
    </row>
    <row r="341" spans="2:5" x14ac:dyDescent="0.25">
      <c r="B341" s="60"/>
      <c r="C341" s="60"/>
      <c r="D341" s="60"/>
      <c r="E341" s="60"/>
    </row>
    <row r="342" spans="2:5" x14ac:dyDescent="0.25">
      <c r="B342" s="60"/>
      <c r="C342" s="60"/>
      <c r="D342" s="60"/>
      <c r="E342" s="60"/>
    </row>
    <row r="343" spans="2:5" x14ac:dyDescent="0.25">
      <c r="B343" s="60"/>
      <c r="C343" s="60"/>
      <c r="D343" s="60"/>
      <c r="E343" s="60"/>
    </row>
    <row r="344" spans="2:5" x14ac:dyDescent="0.25">
      <c r="B344" s="60"/>
      <c r="C344" s="60"/>
      <c r="D344" s="60"/>
      <c r="E344" s="60"/>
    </row>
    <row r="345" spans="2:5" x14ac:dyDescent="0.25">
      <c r="B345" s="60"/>
      <c r="C345" s="60"/>
      <c r="D345" s="60"/>
      <c r="E345" s="60"/>
    </row>
    <row r="346" spans="2:5" x14ac:dyDescent="0.25">
      <c r="B346" s="60"/>
      <c r="C346" s="60"/>
      <c r="D346" s="60"/>
      <c r="E346" s="60"/>
    </row>
    <row r="347" spans="2:5" x14ac:dyDescent="0.25">
      <c r="B347" s="60"/>
      <c r="C347" s="60"/>
      <c r="D347" s="60"/>
      <c r="E347" s="60"/>
    </row>
    <row r="348" spans="2:5" x14ac:dyDescent="0.25">
      <c r="B348" s="60"/>
      <c r="C348" s="60"/>
      <c r="D348" s="60"/>
      <c r="E348" s="60"/>
    </row>
    <row r="349" spans="2:5" x14ac:dyDescent="0.25">
      <c r="B349" s="60"/>
      <c r="C349" s="60"/>
      <c r="D349" s="60"/>
      <c r="E349" s="60"/>
    </row>
    <row r="350" spans="2:5" x14ac:dyDescent="0.25">
      <c r="B350" s="60"/>
      <c r="C350" s="60"/>
      <c r="D350" s="60"/>
      <c r="E350" s="60"/>
    </row>
    <row r="351" spans="2:5" x14ac:dyDescent="0.25">
      <c r="B351" s="60"/>
      <c r="C351" s="60"/>
      <c r="D351" s="60"/>
      <c r="E351" s="60"/>
    </row>
    <row r="352" spans="2:5" x14ac:dyDescent="0.25">
      <c r="B352" s="60"/>
      <c r="C352" s="60"/>
      <c r="D352" s="60"/>
      <c r="E352" s="60"/>
    </row>
    <row r="353" spans="2:5" x14ac:dyDescent="0.25">
      <c r="B353" s="60"/>
      <c r="C353" s="60"/>
      <c r="D353" s="60"/>
      <c r="E353" s="60"/>
    </row>
    <row r="354" spans="2:5" x14ac:dyDescent="0.25">
      <c r="B354" s="60"/>
      <c r="C354" s="60"/>
      <c r="D354" s="60"/>
      <c r="E354" s="60"/>
    </row>
    <row r="355" spans="2:5" x14ac:dyDescent="0.25">
      <c r="B355" s="60"/>
      <c r="C355" s="60"/>
      <c r="D355" s="60"/>
      <c r="E355" s="60"/>
    </row>
    <row r="356" spans="2:5" x14ac:dyDescent="0.25">
      <c r="B356" s="60"/>
      <c r="C356" s="60"/>
      <c r="D356" s="60"/>
      <c r="E356" s="60"/>
    </row>
    <row r="357" spans="2:5" x14ac:dyDescent="0.25">
      <c r="B357" s="60"/>
      <c r="C357" s="60"/>
      <c r="D357" s="60"/>
      <c r="E357" s="60"/>
    </row>
    <row r="358" spans="2:5" x14ac:dyDescent="0.25">
      <c r="B358" s="60"/>
      <c r="C358" s="60"/>
      <c r="D358" s="60"/>
      <c r="E358" s="60"/>
    </row>
    <row r="359" spans="2:5" x14ac:dyDescent="0.25">
      <c r="B359" s="60"/>
      <c r="C359" s="60"/>
      <c r="D359" s="60"/>
      <c r="E359" s="60"/>
    </row>
    <row r="360" spans="2:5" x14ac:dyDescent="0.25">
      <c r="B360" s="60"/>
      <c r="C360" s="60"/>
      <c r="D360" s="60"/>
      <c r="E360" s="60"/>
    </row>
    <row r="361" spans="2:5" x14ac:dyDescent="0.25">
      <c r="B361" s="60"/>
      <c r="C361" s="60"/>
      <c r="D361" s="60"/>
      <c r="E361" s="60"/>
    </row>
    <row r="362" spans="2:5" x14ac:dyDescent="0.25">
      <c r="B362" s="60"/>
      <c r="C362" s="60"/>
      <c r="D362" s="60"/>
      <c r="E362" s="60"/>
    </row>
    <row r="363" spans="2:5" x14ac:dyDescent="0.25">
      <c r="B363" s="60"/>
      <c r="C363" s="60"/>
      <c r="D363" s="60"/>
      <c r="E363" s="60"/>
    </row>
    <row r="364" spans="2:5" x14ac:dyDescent="0.25">
      <c r="B364" s="60"/>
      <c r="C364" s="60"/>
      <c r="D364" s="60"/>
      <c r="E364" s="60"/>
    </row>
    <row r="365" spans="2:5" x14ac:dyDescent="0.25">
      <c r="B365" s="60"/>
      <c r="C365" s="60"/>
      <c r="D365" s="60"/>
      <c r="E365" s="60"/>
    </row>
    <row r="366" spans="2:5" x14ac:dyDescent="0.25">
      <c r="B366" s="60"/>
      <c r="C366" s="60"/>
      <c r="D366" s="60"/>
      <c r="E366" s="60"/>
    </row>
    <row r="367" spans="2:5" x14ac:dyDescent="0.25">
      <c r="B367" s="60"/>
      <c r="C367" s="60"/>
      <c r="D367" s="60"/>
      <c r="E367" s="60"/>
    </row>
    <row r="368" spans="2:5" x14ac:dyDescent="0.25">
      <c r="B368" s="60"/>
      <c r="C368" s="60"/>
      <c r="D368" s="60"/>
      <c r="E368" s="60"/>
    </row>
    <row r="369" spans="2:5" x14ac:dyDescent="0.25">
      <c r="B369" s="60"/>
      <c r="C369" s="60"/>
      <c r="D369" s="60"/>
      <c r="E369" s="60"/>
    </row>
    <row r="370" spans="2:5" x14ac:dyDescent="0.25">
      <c r="B370" s="60"/>
      <c r="C370" s="60"/>
      <c r="D370" s="60"/>
      <c r="E370" s="60"/>
    </row>
    <row r="371" spans="2:5" x14ac:dyDescent="0.25">
      <c r="B371" s="60"/>
      <c r="C371" s="60"/>
      <c r="D371" s="60"/>
      <c r="E371" s="60"/>
    </row>
    <row r="372" spans="2:5" x14ac:dyDescent="0.25">
      <c r="B372" s="60"/>
      <c r="C372" s="60"/>
      <c r="D372" s="60"/>
      <c r="E372" s="60"/>
    </row>
    <row r="373" spans="2:5" x14ac:dyDescent="0.25">
      <c r="B373" s="60"/>
      <c r="C373" s="60"/>
      <c r="D373" s="60"/>
      <c r="E373" s="60"/>
    </row>
    <row r="374" spans="2:5" x14ac:dyDescent="0.25">
      <c r="B374" s="60"/>
      <c r="C374" s="60"/>
      <c r="D374" s="60"/>
      <c r="E374" s="60"/>
    </row>
    <row r="375" spans="2:5" x14ac:dyDescent="0.25">
      <c r="B375" s="60"/>
      <c r="C375" s="60"/>
      <c r="D375" s="60"/>
      <c r="E375" s="60"/>
    </row>
    <row r="376" spans="2:5" x14ac:dyDescent="0.25">
      <c r="B376" s="60"/>
      <c r="C376" s="60"/>
      <c r="D376" s="60"/>
      <c r="E376" s="60"/>
    </row>
    <row r="377" spans="2:5" x14ac:dyDescent="0.25">
      <c r="B377" s="60"/>
      <c r="C377" s="60"/>
      <c r="D377" s="60"/>
      <c r="E377" s="60"/>
    </row>
    <row r="378" spans="2:5" x14ac:dyDescent="0.25">
      <c r="B378" s="60"/>
      <c r="C378" s="60"/>
      <c r="D378" s="60"/>
      <c r="E378" s="60"/>
    </row>
    <row r="379" spans="2:5" x14ac:dyDescent="0.25">
      <c r="B379" s="60"/>
      <c r="C379" s="60"/>
      <c r="D379" s="60"/>
      <c r="E379" s="60"/>
    </row>
    <row r="380" spans="2:5" x14ac:dyDescent="0.25">
      <c r="B380" s="60"/>
      <c r="C380" s="60"/>
      <c r="D380" s="60"/>
      <c r="E380" s="60"/>
    </row>
    <row r="381" spans="2:5" x14ac:dyDescent="0.25">
      <c r="B381" s="60"/>
      <c r="C381" s="60"/>
      <c r="D381" s="60"/>
      <c r="E381" s="60"/>
    </row>
    <row r="382" spans="2:5" x14ac:dyDescent="0.25">
      <c r="B382" s="60"/>
      <c r="C382" s="60"/>
      <c r="D382" s="60"/>
      <c r="E382" s="60"/>
    </row>
    <row r="383" spans="2:5" x14ac:dyDescent="0.25">
      <c r="B383" s="60"/>
      <c r="C383" s="60"/>
      <c r="D383" s="60"/>
      <c r="E383" s="60"/>
    </row>
    <row r="384" spans="2:5" x14ac:dyDescent="0.25">
      <c r="B384" s="60"/>
      <c r="C384" s="60"/>
      <c r="D384" s="60"/>
      <c r="E384" s="60"/>
    </row>
    <row r="385" spans="2:5" x14ac:dyDescent="0.25">
      <c r="B385" s="60"/>
      <c r="C385" s="60"/>
      <c r="D385" s="60"/>
      <c r="E385" s="60"/>
    </row>
    <row r="386" spans="2:5" x14ac:dyDescent="0.25">
      <c r="B386" s="60"/>
      <c r="C386" s="60"/>
      <c r="D386" s="60"/>
      <c r="E386" s="60"/>
    </row>
    <row r="387" spans="2:5" x14ac:dyDescent="0.25">
      <c r="B387" s="60"/>
      <c r="C387" s="60"/>
      <c r="D387" s="60"/>
      <c r="E387" s="60"/>
    </row>
    <row r="388" spans="2:5" x14ac:dyDescent="0.25">
      <c r="B388" s="60"/>
      <c r="C388" s="60"/>
      <c r="D388" s="60"/>
      <c r="E388" s="60"/>
    </row>
    <row r="389" spans="2:5" x14ac:dyDescent="0.25">
      <c r="B389" s="60"/>
      <c r="C389" s="60"/>
      <c r="D389" s="60"/>
      <c r="E389" s="60"/>
    </row>
    <row r="390" spans="2:5" x14ac:dyDescent="0.25">
      <c r="B390" s="60"/>
      <c r="C390" s="60"/>
      <c r="D390" s="60"/>
      <c r="E390" s="60"/>
    </row>
    <row r="391" spans="2:5" x14ac:dyDescent="0.25">
      <c r="B391" s="60"/>
      <c r="C391" s="60"/>
      <c r="D391" s="60"/>
      <c r="E391" s="60"/>
    </row>
    <row r="392" spans="2:5" x14ac:dyDescent="0.25">
      <c r="B392" s="60"/>
      <c r="C392" s="60"/>
      <c r="D392" s="60"/>
      <c r="E392" s="60"/>
    </row>
    <row r="393" spans="2:5" x14ac:dyDescent="0.25">
      <c r="B393" s="60"/>
      <c r="C393" s="60"/>
      <c r="D393" s="60"/>
      <c r="E393" s="60"/>
    </row>
    <row r="394" spans="2:5" x14ac:dyDescent="0.25">
      <c r="B394" s="60"/>
      <c r="C394" s="60"/>
      <c r="D394" s="60"/>
      <c r="E394" s="60"/>
    </row>
    <row r="395" spans="2:5" x14ac:dyDescent="0.25">
      <c r="B395" s="60"/>
      <c r="C395" s="60"/>
      <c r="D395" s="60"/>
      <c r="E395" s="60"/>
    </row>
    <row r="396" spans="2:5" x14ac:dyDescent="0.25">
      <c r="B396" s="60"/>
      <c r="C396" s="60"/>
      <c r="D396" s="60"/>
      <c r="E396" s="60"/>
    </row>
    <row r="397" spans="2:5" x14ac:dyDescent="0.25">
      <c r="B397" s="60"/>
      <c r="C397" s="60"/>
      <c r="D397" s="60"/>
      <c r="E397" s="60"/>
    </row>
    <row r="398" spans="2:5" x14ac:dyDescent="0.25">
      <c r="B398" s="60"/>
      <c r="C398" s="60"/>
      <c r="D398" s="60"/>
      <c r="E398" s="60"/>
    </row>
    <row r="399" spans="2:5" x14ac:dyDescent="0.25">
      <c r="B399" s="60"/>
      <c r="C399" s="60"/>
      <c r="D399" s="60"/>
      <c r="E399" s="60"/>
    </row>
    <row r="400" spans="2:5" x14ac:dyDescent="0.25">
      <c r="B400" s="60"/>
      <c r="C400" s="60"/>
      <c r="D400" s="60"/>
      <c r="E400" s="60"/>
    </row>
    <row r="401" spans="2:5" x14ac:dyDescent="0.25">
      <c r="B401" s="60"/>
      <c r="C401" s="60"/>
      <c r="D401" s="60"/>
      <c r="E401" s="60"/>
    </row>
    <row r="402" spans="2:5" x14ac:dyDescent="0.25">
      <c r="B402" s="60"/>
      <c r="C402" s="60"/>
      <c r="D402" s="60"/>
      <c r="E402" s="60"/>
    </row>
    <row r="403" spans="2:5" x14ac:dyDescent="0.25">
      <c r="B403" s="60"/>
      <c r="C403" s="60"/>
      <c r="D403" s="60"/>
      <c r="E403" s="60"/>
    </row>
    <row r="404" spans="2:5" x14ac:dyDescent="0.25">
      <c r="B404" s="60"/>
      <c r="C404" s="60"/>
      <c r="D404" s="60"/>
      <c r="E404" s="60"/>
    </row>
    <row r="405" spans="2:5" x14ac:dyDescent="0.25">
      <c r="B405" s="60"/>
      <c r="C405" s="60"/>
      <c r="D405" s="60"/>
      <c r="E405" s="60"/>
    </row>
    <row r="406" spans="2:5" x14ac:dyDescent="0.25">
      <c r="B406" s="60"/>
      <c r="C406" s="60"/>
      <c r="D406" s="60"/>
      <c r="E406" s="60"/>
    </row>
    <row r="407" spans="2:5" x14ac:dyDescent="0.25">
      <c r="B407" s="60"/>
      <c r="C407" s="60"/>
      <c r="D407" s="60"/>
      <c r="E407" s="60"/>
    </row>
    <row r="408" spans="2:5" x14ac:dyDescent="0.25">
      <c r="B408" s="60"/>
      <c r="C408" s="60"/>
      <c r="D408" s="60"/>
      <c r="E408" s="60"/>
    </row>
    <row r="409" spans="2:5" x14ac:dyDescent="0.25">
      <c r="B409" s="60"/>
      <c r="C409" s="60"/>
      <c r="D409" s="60"/>
      <c r="E409" s="60"/>
    </row>
    <row r="410" spans="2:5" x14ac:dyDescent="0.25">
      <c r="B410" s="60"/>
      <c r="C410" s="60"/>
      <c r="D410" s="60"/>
      <c r="E410" s="60"/>
    </row>
    <row r="411" spans="2:5" x14ac:dyDescent="0.25">
      <c r="B411" s="60"/>
      <c r="C411" s="60"/>
      <c r="D411" s="60"/>
      <c r="E411" s="60"/>
    </row>
    <row r="412" spans="2:5" x14ac:dyDescent="0.25">
      <c r="B412" s="60"/>
      <c r="C412" s="60"/>
      <c r="D412" s="60"/>
      <c r="E412" s="60"/>
    </row>
    <row r="413" spans="2:5" x14ac:dyDescent="0.25">
      <c r="B413" s="60"/>
      <c r="C413" s="60"/>
      <c r="D413" s="60"/>
      <c r="E413" s="60"/>
    </row>
    <row r="414" spans="2:5" x14ac:dyDescent="0.25">
      <c r="B414" s="60"/>
      <c r="C414" s="60"/>
      <c r="D414" s="60"/>
      <c r="E414" s="60"/>
    </row>
    <row r="415" spans="2:5" x14ac:dyDescent="0.25">
      <c r="B415" s="60"/>
      <c r="C415" s="60"/>
      <c r="D415" s="60"/>
      <c r="E415" s="60"/>
    </row>
    <row r="416" spans="2:5" x14ac:dyDescent="0.25">
      <c r="B416" s="60"/>
      <c r="C416" s="60"/>
      <c r="D416" s="60"/>
      <c r="E416" s="60"/>
    </row>
    <row r="417" spans="2:5" x14ac:dyDescent="0.25">
      <c r="B417" s="60"/>
      <c r="C417" s="60"/>
      <c r="D417" s="60"/>
      <c r="E417" s="60"/>
    </row>
    <row r="418" spans="2:5" x14ac:dyDescent="0.25">
      <c r="B418" s="60"/>
      <c r="C418" s="60"/>
      <c r="D418" s="60"/>
      <c r="E418" s="60"/>
    </row>
    <row r="419" spans="2:5" x14ac:dyDescent="0.25">
      <c r="B419" s="60"/>
      <c r="C419" s="60"/>
      <c r="D419" s="60"/>
      <c r="E419" s="60"/>
    </row>
    <row r="420" spans="2:5" x14ac:dyDescent="0.25">
      <c r="B420" s="60"/>
      <c r="C420" s="60"/>
      <c r="D420" s="60"/>
      <c r="E420" s="60"/>
    </row>
    <row r="421" spans="2:5" x14ac:dyDescent="0.25">
      <c r="B421" s="60"/>
      <c r="C421" s="60"/>
      <c r="D421" s="60"/>
      <c r="E421" s="60"/>
    </row>
    <row r="422" spans="2:5" x14ac:dyDescent="0.25">
      <c r="B422" s="60"/>
      <c r="C422" s="60"/>
      <c r="D422" s="60"/>
      <c r="E422" s="60"/>
    </row>
    <row r="423" spans="2:5" x14ac:dyDescent="0.25">
      <c r="B423" s="60"/>
      <c r="C423" s="60"/>
      <c r="D423" s="60"/>
      <c r="E423" s="60"/>
    </row>
    <row r="424" spans="2:5" x14ac:dyDescent="0.25">
      <c r="B424" s="60"/>
      <c r="C424" s="60"/>
      <c r="D424" s="60"/>
      <c r="E424" s="60"/>
    </row>
    <row r="425" spans="2:5" x14ac:dyDescent="0.25">
      <c r="B425" s="60"/>
      <c r="C425" s="60"/>
      <c r="D425" s="60"/>
      <c r="E425" s="60"/>
    </row>
    <row r="426" spans="2:5" x14ac:dyDescent="0.25">
      <c r="B426" s="60"/>
      <c r="C426" s="60"/>
      <c r="D426" s="60"/>
      <c r="E426" s="60"/>
    </row>
    <row r="427" spans="2:5" x14ac:dyDescent="0.25">
      <c r="B427" s="60"/>
      <c r="C427" s="60"/>
      <c r="D427" s="60"/>
      <c r="E427" s="60"/>
    </row>
    <row r="428" spans="2:5" x14ac:dyDescent="0.25">
      <c r="B428" s="60"/>
      <c r="C428" s="60"/>
      <c r="D428" s="60"/>
      <c r="E428" s="60"/>
    </row>
    <row r="429" spans="2:5" x14ac:dyDescent="0.25">
      <c r="B429" s="60"/>
      <c r="C429" s="60"/>
      <c r="D429" s="60"/>
      <c r="E429" s="60"/>
    </row>
    <row r="430" spans="2:5" x14ac:dyDescent="0.25">
      <c r="B430" s="60"/>
      <c r="C430" s="60"/>
      <c r="D430" s="60"/>
      <c r="E430" s="60"/>
    </row>
    <row r="431" spans="2:5" x14ac:dyDescent="0.25">
      <c r="B431" s="60"/>
      <c r="C431" s="60"/>
      <c r="D431" s="60"/>
      <c r="E431" s="60"/>
    </row>
    <row r="432" spans="2:5" x14ac:dyDescent="0.25">
      <c r="B432" s="60"/>
      <c r="C432" s="60"/>
      <c r="D432" s="60"/>
      <c r="E432" s="60"/>
    </row>
    <row r="433" spans="2:5" x14ac:dyDescent="0.25">
      <c r="B433" s="60"/>
      <c r="C433" s="60"/>
      <c r="D433" s="60"/>
      <c r="E433" s="60"/>
    </row>
    <row r="434" spans="2:5" x14ac:dyDescent="0.25">
      <c r="B434" s="60"/>
      <c r="C434" s="60"/>
      <c r="D434" s="60"/>
      <c r="E434" s="60"/>
    </row>
    <row r="435" spans="2:5" x14ac:dyDescent="0.25">
      <c r="B435" s="60"/>
      <c r="C435" s="60"/>
      <c r="D435" s="60"/>
      <c r="E435" s="60"/>
    </row>
    <row r="436" spans="2:5" x14ac:dyDescent="0.25">
      <c r="B436" s="60"/>
      <c r="C436" s="60"/>
      <c r="D436" s="60"/>
      <c r="E436" s="60"/>
    </row>
    <row r="437" spans="2:5" x14ac:dyDescent="0.25">
      <c r="B437" s="60"/>
      <c r="C437" s="60"/>
      <c r="D437" s="60"/>
      <c r="E437" s="60"/>
    </row>
    <row r="438" spans="2:5" x14ac:dyDescent="0.25">
      <c r="B438" s="60"/>
      <c r="C438" s="60"/>
      <c r="D438" s="60"/>
      <c r="E438" s="60"/>
    </row>
    <row r="439" spans="2:5" x14ac:dyDescent="0.25">
      <c r="B439" s="60"/>
      <c r="C439" s="60"/>
      <c r="D439" s="60"/>
      <c r="E439" s="60"/>
    </row>
    <row r="440" spans="2:5" x14ac:dyDescent="0.25">
      <c r="B440" s="60"/>
      <c r="C440" s="60"/>
      <c r="D440" s="60"/>
      <c r="E440" s="60"/>
    </row>
    <row r="441" spans="2:5" x14ac:dyDescent="0.25">
      <c r="B441" s="60"/>
      <c r="C441" s="60"/>
      <c r="D441" s="60"/>
      <c r="E441" s="60"/>
    </row>
    <row r="442" spans="2:5" x14ac:dyDescent="0.25">
      <c r="B442" s="60"/>
      <c r="C442" s="60"/>
      <c r="D442" s="60"/>
      <c r="E442" s="60"/>
    </row>
    <row r="443" spans="2:5" x14ac:dyDescent="0.25">
      <c r="B443" s="60"/>
      <c r="C443" s="60"/>
      <c r="D443" s="60"/>
      <c r="E443" s="60"/>
    </row>
    <row r="444" spans="2:5" x14ac:dyDescent="0.25">
      <c r="B444" s="60"/>
      <c r="C444" s="60"/>
      <c r="D444" s="60"/>
      <c r="E444" s="60"/>
    </row>
    <row r="445" spans="2:5" x14ac:dyDescent="0.25">
      <c r="B445" s="60"/>
      <c r="C445" s="60"/>
      <c r="D445" s="60"/>
      <c r="E445" s="60"/>
    </row>
    <row r="446" spans="2:5" x14ac:dyDescent="0.25">
      <c r="B446" s="60"/>
      <c r="C446" s="60"/>
      <c r="D446" s="60"/>
      <c r="E446" s="60"/>
    </row>
    <row r="447" spans="2:5" x14ac:dyDescent="0.25">
      <c r="B447" s="60"/>
      <c r="C447" s="60"/>
      <c r="D447" s="60"/>
      <c r="E447" s="60"/>
    </row>
    <row r="448" spans="2:5" x14ac:dyDescent="0.25">
      <c r="B448" s="60"/>
      <c r="C448" s="60"/>
      <c r="D448" s="60"/>
      <c r="E448" s="60"/>
    </row>
    <row r="449" spans="2:5" x14ac:dyDescent="0.25">
      <c r="B449" s="60"/>
      <c r="C449" s="60"/>
      <c r="D449" s="60"/>
      <c r="E449" s="60"/>
    </row>
    <row r="450" spans="2:5" x14ac:dyDescent="0.25">
      <c r="B450" s="60"/>
      <c r="C450" s="60"/>
      <c r="D450" s="60"/>
      <c r="E450" s="60"/>
    </row>
    <row r="451" spans="2:5" x14ac:dyDescent="0.25">
      <c r="B451" s="60"/>
      <c r="C451" s="60"/>
      <c r="D451" s="60"/>
      <c r="E451" s="60"/>
    </row>
    <row r="452" spans="2:5" x14ac:dyDescent="0.25">
      <c r="B452" s="60"/>
      <c r="C452" s="60"/>
      <c r="D452" s="60"/>
      <c r="E452" s="60"/>
    </row>
    <row r="453" spans="2:5" x14ac:dyDescent="0.25">
      <c r="B453" s="60"/>
      <c r="C453" s="60"/>
      <c r="D453" s="60"/>
      <c r="E453" s="60"/>
    </row>
    <row r="454" spans="2:5" x14ac:dyDescent="0.25">
      <c r="B454" s="60"/>
      <c r="C454" s="60"/>
      <c r="D454" s="60"/>
      <c r="E454" s="60"/>
    </row>
    <row r="455" spans="2:5" x14ac:dyDescent="0.25">
      <c r="B455" s="60"/>
      <c r="C455" s="60"/>
      <c r="D455" s="60"/>
      <c r="E455" s="60"/>
    </row>
    <row r="456" spans="2:5" x14ac:dyDescent="0.25">
      <c r="B456" s="60"/>
      <c r="C456" s="60"/>
      <c r="D456" s="60"/>
      <c r="E456" s="60"/>
    </row>
    <row r="457" spans="2:5" x14ac:dyDescent="0.25">
      <c r="B457" s="60"/>
      <c r="C457" s="60"/>
      <c r="D457" s="60"/>
      <c r="E457" s="60"/>
    </row>
    <row r="458" spans="2:5" x14ac:dyDescent="0.25">
      <c r="B458" s="60"/>
      <c r="C458" s="60"/>
      <c r="D458" s="60"/>
      <c r="E458" s="60"/>
    </row>
    <row r="459" spans="2:5" x14ac:dyDescent="0.25">
      <c r="B459" s="60"/>
      <c r="C459" s="60"/>
      <c r="D459" s="60"/>
      <c r="E459" s="60"/>
    </row>
    <row r="460" spans="2:5" x14ac:dyDescent="0.25">
      <c r="B460" s="60"/>
      <c r="C460" s="60"/>
      <c r="D460" s="60"/>
      <c r="E460" s="60"/>
    </row>
    <row r="461" spans="2:5" x14ac:dyDescent="0.25">
      <c r="B461" s="60"/>
      <c r="C461" s="60"/>
      <c r="D461" s="60"/>
      <c r="E461" s="60"/>
    </row>
    <row r="462" spans="2:5" x14ac:dyDescent="0.25">
      <c r="B462" s="60"/>
      <c r="C462" s="60"/>
      <c r="D462" s="60"/>
      <c r="E462" s="60"/>
    </row>
    <row r="463" spans="2:5" x14ac:dyDescent="0.25">
      <c r="B463" s="60"/>
      <c r="C463" s="60"/>
      <c r="D463" s="60"/>
      <c r="E463" s="60"/>
    </row>
    <row r="464" spans="2:5" x14ac:dyDescent="0.25">
      <c r="B464" s="60"/>
      <c r="C464" s="60"/>
      <c r="D464" s="60"/>
      <c r="E464" s="60"/>
    </row>
    <row r="465" spans="2:5" x14ac:dyDescent="0.25">
      <c r="B465" s="60"/>
      <c r="C465" s="60"/>
      <c r="D465" s="60"/>
      <c r="E465" s="60"/>
    </row>
    <row r="466" spans="2:5" x14ac:dyDescent="0.25">
      <c r="B466" s="60"/>
      <c r="C466" s="60"/>
      <c r="D466" s="60"/>
      <c r="E466" s="60"/>
    </row>
    <row r="467" spans="2:5" x14ac:dyDescent="0.25">
      <c r="B467" s="60"/>
      <c r="C467" s="60"/>
      <c r="D467" s="60"/>
      <c r="E467" s="60"/>
    </row>
    <row r="468" spans="2:5" x14ac:dyDescent="0.25">
      <c r="B468" s="60"/>
      <c r="C468" s="60"/>
      <c r="D468" s="60"/>
      <c r="E468" s="60"/>
    </row>
    <row r="469" spans="2:5" x14ac:dyDescent="0.25">
      <c r="B469" s="60"/>
      <c r="C469" s="60"/>
      <c r="D469" s="60"/>
      <c r="E469" s="60"/>
    </row>
    <row r="470" spans="2:5" x14ac:dyDescent="0.25">
      <c r="B470" s="60"/>
      <c r="C470" s="60"/>
      <c r="D470" s="60"/>
      <c r="E470" s="60"/>
    </row>
    <row r="471" spans="2:5" x14ac:dyDescent="0.25">
      <c r="B471" s="60"/>
      <c r="C471" s="60"/>
      <c r="D471" s="60"/>
      <c r="E471" s="60"/>
    </row>
    <row r="472" spans="2:5" x14ac:dyDescent="0.25">
      <c r="B472" s="60"/>
      <c r="C472" s="60"/>
      <c r="D472" s="60"/>
      <c r="E472" s="60"/>
    </row>
    <row r="473" spans="2:5" x14ac:dyDescent="0.25">
      <c r="B473" s="60"/>
      <c r="C473" s="60"/>
      <c r="D473" s="60"/>
      <c r="E473" s="60"/>
    </row>
    <row r="474" spans="2:5" x14ac:dyDescent="0.25">
      <c r="B474" s="60"/>
      <c r="C474" s="60"/>
      <c r="D474" s="60"/>
      <c r="E474" s="60"/>
    </row>
    <row r="475" spans="2:5" x14ac:dyDescent="0.25">
      <c r="B475" s="60"/>
      <c r="C475" s="60"/>
      <c r="D475" s="60"/>
      <c r="E475" s="60"/>
    </row>
    <row r="476" spans="2:5" x14ac:dyDescent="0.25">
      <c r="B476" s="60"/>
      <c r="C476" s="60"/>
      <c r="D476" s="60"/>
      <c r="E476" s="60"/>
    </row>
    <row r="477" spans="2:5" x14ac:dyDescent="0.25">
      <c r="B477" s="60"/>
      <c r="C477" s="60"/>
      <c r="D477" s="60"/>
      <c r="E477" s="60"/>
    </row>
    <row r="478" spans="2:5" x14ac:dyDescent="0.25">
      <c r="B478" s="60"/>
      <c r="C478" s="60"/>
      <c r="D478" s="60"/>
      <c r="E478" s="60"/>
    </row>
    <row r="479" spans="2:5" x14ac:dyDescent="0.25">
      <c r="B479" s="60"/>
      <c r="C479" s="60"/>
      <c r="D479" s="60"/>
      <c r="E479" s="60"/>
    </row>
    <row r="480" spans="2:5" x14ac:dyDescent="0.25">
      <c r="B480" s="60"/>
      <c r="C480" s="60"/>
      <c r="D480" s="60"/>
      <c r="E480" s="60"/>
    </row>
    <row r="481" spans="2:5" x14ac:dyDescent="0.25">
      <c r="B481" s="60"/>
      <c r="C481" s="60"/>
      <c r="D481" s="60"/>
      <c r="E481" s="60"/>
    </row>
    <row r="482" spans="2:5" x14ac:dyDescent="0.25">
      <c r="B482" s="60"/>
      <c r="C482" s="60"/>
      <c r="D482" s="60"/>
      <c r="E482" s="60"/>
    </row>
    <row r="483" spans="2:5" x14ac:dyDescent="0.25">
      <c r="B483" s="60"/>
      <c r="C483" s="60"/>
      <c r="D483" s="60"/>
      <c r="E483" s="60"/>
    </row>
    <row r="484" spans="2:5" x14ac:dyDescent="0.25">
      <c r="B484" s="60"/>
      <c r="C484" s="60"/>
      <c r="D484" s="60"/>
      <c r="E484" s="60"/>
    </row>
    <row r="485" spans="2:5" x14ac:dyDescent="0.25">
      <c r="B485" s="60"/>
      <c r="C485" s="60"/>
      <c r="D485" s="60"/>
      <c r="E485" s="60"/>
    </row>
    <row r="486" spans="2:5" x14ac:dyDescent="0.25">
      <c r="B486" s="60"/>
      <c r="C486" s="60"/>
      <c r="D486" s="60"/>
      <c r="E486" s="60"/>
    </row>
    <row r="487" spans="2:5" x14ac:dyDescent="0.25">
      <c r="B487" s="60"/>
      <c r="C487" s="60"/>
      <c r="D487" s="60"/>
      <c r="E487" s="60"/>
    </row>
    <row r="488" spans="2:5" x14ac:dyDescent="0.25">
      <c r="B488" s="60"/>
      <c r="C488" s="60"/>
      <c r="D488" s="60"/>
      <c r="E488" s="60"/>
    </row>
    <row r="489" spans="2:5" x14ac:dyDescent="0.25">
      <c r="B489" s="60"/>
      <c r="C489" s="60"/>
      <c r="D489" s="60"/>
      <c r="E489" s="60"/>
    </row>
    <row r="490" spans="2:5" x14ac:dyDescent="0.25">
      <c r="B490" s="60"/>
      <c r="C490" s="60"/>
      <c r="D490" s="60"/>
      <c r="E490" s="60"/>
    </row>
    <row r="491" spans="2:5" x14ac:dyDescent="0.25">
      <c r="B491" s="60"/>
      <c r="C491" s="60"/>
      <c r="D491" s="60"/>
      <c r="E491" s="60"/>
    </row>
    <row r="492" spans="2:5" x14ac:dyDescent="0.25">
      <c r="B492" s="60"/>
      <c r="C492" s="60"/>
      <c r="D492" s="60"/>
      <c r="E492" s="60"/>
    </row>
    <row r="493" spans="2:5" x14ac:dyDescent="0.25">
      <c r="B493" s="60"/>
      <c r="C493" s="60"/>
      <c r="D493" s="60"/>
      <c r="E493" s="60"/>
    </row>
    <row r="494" spans="2:5" x14ac:dyDescent="0.25">
      <c r="B494" s="60"/>
      <c r="C494" s="60"/>
      <c r="D494" s="60"/>
      <c r="E494" s="60"/>
    </row>
    <row r="495" spans="2:5" x14ac:dyDescent="0.25">
      <c r="B495" s="60"/>
      <c r="C495" s="60"/>
      <c r="D495" s="60"/>
      <c r="E495" s="60"/>
    </row>
    <row r="496" spans="2:5" x14ac:dyDescent="0.25">
      <c r="B496" s="60"/>
      <c r="C496" s="60"/>
      <c r="D496" s="60"/>
      <c r="E496" s="60"/>
    </row>
    <row r="497" spans="2:5" x14ac:dyDescent="0.25">
      <c r="B497" s="60"/>
      <c r="C497" s="60"/>
      <c r="D497" s="60"/>
      <c r="E497" s="60"/>
    </row>
    <row r="498" spans="2:5" x14ac:dyDescent="0.25">
      <c r="B498" s="60"/>
      <c r="C498" s="60"/>
      <c r="D498" s="60"/>
      <c r="E498" s="60"/>
    </row>
    <row r="499" spans="2:5" x14ac:dyDescent="0.25">
      <c r="B499" s="60"/>
      <c r="C499" s="60"/>
      <c r="D499" s="60"/>
      <c r="E499" s="60"/>
    </row>
    <row r="500" spans="2:5" x14ac:dyDescent="0.25">
      <c r="B500" s="60"/>
      <c r="C500" s="60"/>
      <c r="D500" s="60"/>
      <c r="E500" s="60"/>
    </row>
    <row r="501" spans="2:5" x14ac:dyDescent="0.25">
      <c r="B501" s="60"/>
      <c r="C501" s="60"/>
      <c r="D501" s="60"/>
      <c r="E501" s="60"/>
    </row>
    <row r="502" spans="2:5" x14ac:dyDescent="0.25">
      <c r="B502" s="60"/>
      <c r="C502" s="60"/>
      <c r="D502" s="60"/>
      <c r="E502" s="60"/>
    </row>
    <row r="503" spans="2:5" x14ac:dyDescent="0.25">
      <c r="B503" s="60"/>
      <c r="C503" s="60"/>
      <c r="D503" s="60"/>
      <c r="E503" s="60"/>
    </row>
    <row r="504" spans="2:5" x14ac:dyDescent="0.25">
      <c r="B504" s="60"/>
      <c r="C504" s="60"/>
      <c r="D504" s="60"/>
      <c r="E504" s="60"/>
    </row>
    <row r="505" spans="2:5" x14ac:dyDescent="0.25">
      <c r="B505" s="60"/>
      <c r="C505" s="60"/>
      <c r="D505" s="60"/>
      <c r="E505" s="60"/>
    </row>
    <row r="506" spans="2:5" x14ac:dyDescent="0.25">
      <c r="B506" s="60"/>
      <c r="C506" s="60"/>
      <c r="D506" s="60"/>
      <c r="E506" s="60"/>
    </row>
    <row r="507" spans="2:5" x14ac:dyDescent="0.25">
      <c r="B507" s="60"/>
      <c r="C507" s="60"/>
      <c r="D507" s="60"/>
      <c r="E507" s="60"/>
    </row>
    <row r="508" spans="2:5" x14ac:dyDescent="0.25">
      <c r="B508" s="60"/>
      <c r="C508" s="60"/>
      <c r="D508" s="60"/>
      <c r="E508" s="60"/>
    </row>
    <row r="509" spans="2:5" x14ac:dyDescent="0.25">
      <c r="B509" s="60"/>
      <c r="C509" s="60"/>
      <c r="D509" s="60"/>
      <c r="E509" s="60"/>
    </row>
    <row r="510" spans="2:5" x14ac:dyDescent="0.25">
      <c r="B510" s="60"/>
      <c r="C510" s="60"/>
      <c r="D510" s="60"/>
      <c r="E510" s="60"/>
    </row>
    <row r="511" spans="2:5" x14ac:dyDescent="0.25">
      <c r="B511" s="60"/>
      <c r="C511" s="60"/>
      <c r="D511" s="60"/>
      <c r="E511" s="60"/>
    </row>
    <row r="512" spans="2:5" x14ac:dyDescent="0.25">
      <c r="B512" s="60"/>
      <c r="C512" s="60"/>
      <c r="D512" s="60"/>
      <c r="E512" s="60"/>
    </row>
    <row r="513" spans="2:5" x14ac:dyDescent="0.25">
      <c r="B513" s="60"/>
      <c r="C513" s="60"/>
      <c r="D513" s="60"/>
      <c r="E513" s="60"/>
    </row>
    <row r="514" spans="2:5" x14ac:dyDescent="0.25">
      <c r="B514" s="60"/>
      <c r="C514" s="60"/>
      <c r="D514" s="60"/>
      <c r="E514" s="60"/>
    </row>
    <row r="515" spans="2:5" x14ac:dyDescent="0.25">
      <c r="B515" s="60"/>
      <c r="C515" s="60"/>
      <c r="D515" s="60"/>
      <c r="E515" s="60"/>
    </row>
    <row r="516" spans="2:5" x14ac:dyDescent="0.25">
      <c r="B516" s="60"/>
      <c r="C516" s="60"/>
      <c r="D516" s="60"/>
      <c r="E516" s="60"/>
    </row>
    <row r="517" spans="2:5" x14ac:dyDescent="0.25">
      <c r="B517" s="60"/>
      <c r="C517" s="60"/>
      <c r="D517" s="60"/>
      <c r="E517" s="60"/>
    </row>
    <row r="518" spans="2:5" x14ac:dyDescent="0.25">
      <c r="B518" s="60"/>
      <c r="C518" s="60"/>
      <c r="D518" s="60"/>
      <c r="E518" s="60"/>
    </row>
    <row r="519" spans="2:5" x14ac:dyDescent="0.25">
      <c r="B519" s="60"/>
      <c r="C519" s="60"/>
      <c r="D519" s="60"/>
      <c r="E519" s="60"/>
    </row>
    <row r="520" spans="2:5" x14ac:dyDescent="0.25">
      <c r="B520" s="60"/>
      <c r="C520" s="60"/>
      <c r="D520" s="60"/>
      <c r="E520" s="60"/>
    </row>
    <row r="521" spans="2:5" x14ac:dyDescent="0.25">
      <c r="B521" s="60"/>
      <c r="C521" s="60"/>
      <c r="D521" s="60"/>
      <c r="E521" s="60"/>
    </row>
    <row r="522" spans="2:5" x14ac:dyDescent="0.25">
      <c r="B522" s="60"/>
      <c r="C522" s="60"/>
      <c r="D522" s="60"/>
      <c r="E522" s="60"/>
    </row>
    <row r="523" spans="2:5" x14ac:dyDescent="0.25">
      <c r="B523" s="60"/>
      <c r="C523" s="60"/>
      <c r="D523" s="60"/>
      <c r="E523" s="60"/>
    </row>
    <row r="524" spans="2:5" x14ac:dyDescent="0.25">
      <c r="B524" s="60"/>
      <c r="C524" s="60"/>
      <c r="D524" s="60"/>
      <c r="E524" s="60"/>
    </row>
    <row r="525" spans="2:5" x14ac:dyDescent="0.25">
      <c r="B525" s="60"/>
      <c r="C525" s="60"/>
      <c r="D525" s="60"/>
      <c r="E525" s="60"/>
    </row>
    <row r="526" spans="2:5" x14ac:dyDescent="0.25">
      <c r="B526" s="60"/>
      <c r="C526" s="60"/>
      <c r="D526" s="60"/>
      <c r="E526" s="60"/>
    </row>
    <row r="527" spans="2:5" x14ac:dyDescent="0.25">
      <c r="B527" s="60"/>
      <c r="C527" s="60"/>
      <c r="D527" s="60"/>
      <c r="E527" s="60"/>
    </row>
    <row r="528" spans="2:5" x14ac:dyDescent="0.25">
      <c r="B528" s="60"/>
      <c r="C528" s="60"/>
      <c r="D528" s="60"/>
      <c r="E528" s="60"/>
    </row>
    <row r="529" spans="2:5" x14ac:dyDescent="0.25">
      <c r="B529" s="60"/>
      <c r="C529" s="60"/>
      <c r="D529" s="60"/>
      <c r="E529" s="60"/>
    </row>
    <row r="530" spans="2:5" x14ac:dyDescent="0.25">
      <c r="B530" s="60"/>
      <c r="C530" s="60"/>
      <c r="D530" s="60"/>
      <c r="E530" s="60"/>
    </row>
    <row r="531" spans="2:5" x14ac:dyDescent="0.25">
      <c r="B531" s="60"/>
      <c r="C531" s="60"/>
      <c r="D531" s="60"/>
      <c r="E531" s="60"/>
    </row>
    <row r="532" spans="2:5" x14ac:dyDescent="0.25">
      <c r="B532" s="60"/>
      <c r="C532" s="60"/>
      <c r="D532" s="60"/>
      <c r="E532" s="60"/>
    </row>
  </sheetData>
  <autoFilter ref="A7:F279"/>
  <mergeCells count="7">
    <mergeCell ref="E1:F1"/>
    <mergeCell ref="A282:B282"/>
    <mergeCell ref="C282:F282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60" fitToHeight="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8" workbookViewId="0">
      <selection activeCell="A32" sqref="A32:C33"/>
    </sheetView>
  </sheetViews>
  <sheetFormatPr defaultRowHeight="15" x14ac:dyDescent="0.25"/>
  <cols>
    <col min="1" max="1" width="33.7109375" customWidth="1"/>
    <col min="2" max="3" width="16.5703125" customWidth="1"/>
  </cols>
  <sheetData>
    <row r="1" spans="1:3" x14ac:dyDescent="0.25">
      <c r="A1" s="5"/>
      <c r="B1" s="5"/>
      <c r="C1" s="132" t="s">
        <v>306</v>
      </c>
    </row>
    <row r="2" spans="1:3" x14ac:dyDescent="0.25">
      <c r="A2" s="5"/>
      <c r="B2" s="5"/>
      <c r="C2" s="22"/>
    </row>
    <row r="3" spans="1:3" x14ac:dyDescent="0.25">
      <c r="A3" s="5"/>
      <c r="B3" s="5"/>
      <c r="C3" s="5"/>
    </row>
    <row r="4" spans="1:3" ht="39" customHeight="1" x14ac:dyDescent="0.25">
      <c r="A4" s="374" t="s">
        <v>44</v>
      </c>
      <c r="B4" s="374"/>
      <c r="C4" s="374"/>
    </row>
    <row r="5" spans="1:3" ht="15.75" x14ac:dyDescent="0.25">
      <c r="A5" s="23"/>
      <c r="B5" s="5"/>
      <c r="C5" s="5"/>
    </row>
    <row r="6" spans="1:3" ht="15.75" x14ac:dyDescent="0.25">
      <c r="A6" s="23"/>
      <c r="B6" s="5"/>
      <c r="C6" s="6" t="s">
        <v>22</v>
      </c>
    </row>
    <row r="7" spans="1:3" ht="16.5" thickBot="1" x14ac:dyDescent="0.3">
      <c r="A7" s="5"/>
      <c r="B7" s="368"/>
      <c r="C7" s="368"/>
    </row>
    <row r="8" spans="1:3" ht="111" thickBot="1" x14ac:dyDescent="0.3">
      <c r="A8" s="24" t="s">
        <v>23</v>
      </c>
      <c r="B8" s="25" t="s">
        <v>43</v>
      </c>
      <c r="C8" s="26" t="s">
        <v>24</v>
      </c>
    </row>
    <row r="9" spans="1:3" ht="15.75" x14ac:dyDescent="0.25">
      <c r="A9" s="27" t="s">
        <v>25</v>
      </c>
      <c r="B9" s="28">
        <f>9.9+1778.8</f>
        <v>1788.7</v>
      </c>
      <c r="C9" s="28">
        <v>9.9</v>
      </c>
    </row>
    <row r="10" spans="1:3" ht="15.75" x14ac:dyDescent="0.25">
      <c r="A10" s="27" t="s">
        <v>26</v>
      </c>
      <c r="B10" s="28">
        <f>8.3+2314.7</f>
        <v>2323</v>
      </c>
      <c r="C10" s="28">
        <v>8.3000000000000007</v>
      </c>
    </row>
    <row r="11" spans="1:3" ht="15.75" x14ac:dyDescent="0.25">
      <c r="A11" s="27" t="s">
        <v>27</v>
      </c>
      <c r="B11" s="28">
        <f>17.3+2929.1</f>
        <v>2946.4</v>
      </c>
      <c r="C11" s="28">
        <v>17.3</v>
      </c>
    </row>
    <row r="12" spans="1:3" ht="15.75" x14ac:dyDescent="0.25">
      <c r="A12" s="27" t="s">
        <v>28</v>
      </c>
      <c r="B12" s="28">
        <f>5.6+5586</f>
        <v>5591.6</v>
      </c>
      <c r="C12" s="28">
        <v>5.6</v>
      </c>
    </row>
    <row r="13" spans="1:3" ht="15.75" x14ac:dyDescent="0.25">
      <c r="A13" s="27" t="s">
        <v>29</v>
      </c>
      <c r="B13" s="28">
        <f>6.3+443.4</f>
        <v>449.7</v>
      </c>
      <c r="C13" s="28">
        <v>6.3</v>
      </c>
    </row>
    <row r="14" spans="1:3" ht="15.75" x14ac:dyDescent="0.25">
      <c r="A14" s="27" t="s">
        <v>30</v>
      </c>
      <c r="B14" s="28">
        <f>21.7+3746.9</f>
        <v>3768.6</v>
      </c>
      <c r="C14" s="28">
        <v>21.7</v>
      </c>
    </row>
    <row r="15" spans="1:3" ht="15.75" x14ac:dyDescent="0.25">
      <c r="A15" s="27" t="s">
        <v>31</v>
      </c>
      <c r="B15" s="28">
        <f>5.8+2759.8</f>
        <v>2765.6000000000004</v>
      </c>
      <c r="C15" s="28">
        <v>5.8</v>
      </c>
    </row>
    <row r="16" spans="1:3" ht="15.75" x14ac:dyDescent="0.25">
      <c r="A16" s="27" t="s">
        <v>32</v>
      </c>
      <c r="B16" s="28">
        <f>14+3575.6</f>
        <v>3589.6</v>
      </c>
      <c r="C16" s="28">
        <v>14</v>
      </c>
    </row>
    <row r="17" spans="1:3" ht="15.75" x14ac:dyDescent="0.25">
      <c r="A17" s="27" t="s">
        <v>33</v>
      </c>
      <c r="B17" s="28">
        <f>8+2364.2</f>
        <v>2372.1999999999998</v>
      </c>
      <c r="C17" s="28">
        <v>8</v>
      </c>
    </row>
    <row r="18" spans="1:3" ht="15.75" x14ac:dyDescent="0.25">
      <c r="A18" s="27" t="s">
        <v>34</v>
      </c>
      <c r="B18" s="28">
        <f>16.9+4455.4</f>
        <v>4472.2999999999993</v>
      </c>
      <c r="C18" s="28">
        <v>16.899999999999999</v>
      </c>
    </row>
    <row r="19" spans="1:3" ht="15.75" x14ac:dyDescent="0.25">
      <c r="A19" s="27" t="s">
        <v>35</v>
      </c>
      <c r="B19" s="28">
        <f>6.3+1510</f>
        <v>1516.3</v>
      </c>
      <c r="C19" s="28">
        <v>6.3</v>
      </c>
    </row>
    <row r="20" spans="1:3" ht="15.75" x14ac:dyDescent="0.25">
      <c r="A20" s="27" t="s">
        <v>36</v>
      </c>
      <c r="B20" s="28">
        <f>10.8+3008.5</f>
        <v>3019.3</v>
      </c>
      <c r="C20" s="28">
        <v>10.8</v>
      </c>
    </row>
    <row r="21" spans="1:3" ht="15.75" x14ac:dyDescent="0.25">
      <c r="A21" s="27" t="s">
        <v>37</v>
      </c>
      <c r="B21" s="28">
        <f>7.1+1707.8</f>
        <v>1714.8999999999999</v>
      </c>
      <c r="C21" s="28">
        <v>7.1</v>
      </c>
    </row>
    <row r="22" spans="1:3" ht="15.75" x14ac:dyDescent="0.25">
      <c r="A22" s="27" t="s">
        <v>38</v>
      </c>
      <c r="B22" s="28">
        <f>12.1+4698.6</f>
        <v>4710.7000000000007</v>
      </c>
      <c r="C22" s="28">
        <v>12.1</v>
      </c>
    </row>
    <row r="23" spans="1:3" ht="15.75" x14ac:dyDescent="0.25">
      <c r="A23" s="27" t="s">
        <v>39</v>
      </c>
      <c r="B23" s="28">
        <f>7.4+1348.3</f>
        <v>1355.7</v>
      </c>
      <c r="C23" s="28">
        <v>7.4</v>
      </c>
    </row>
    <row r="24" spans="1:3" ht="15.75" x14ac:dyDescent="0.25">
      <c r="A24" s="27" t="s">
        <v>40</v>
      </c>
      <c r="B24" s="28">
        <f>10.9+3376.5</f>
        <v>3387.4</v>
      </c>
      <c r="C24" s="28">
        <v>10.9</v>
      </c>
    </row>
    <row r="25" spans="1:3" ht="15.75" x14ac:dyDescent="0.25">
      <c r="A25" s="27" t="s">
        <v>41</v>
      </c>
      <c r="B25" s="28">
        <f>88.6+45747.7</f>
        <v>45836.299999999996</v>
      </c>
      <c r="C25" s="28">
        <v>88.6</v>
      </c>
    </row>
    <row r="26" spans="1:3" ht="15.75" x14ac:dyDescent="0.25">
      <c r="A26" s="27" t="s">
        <v>42</v>
      </c>
      <c r="B26" s="28">
        <f>6.3+2323.5</f>
        <v>2329.8000000000002</v>
      </c>
      <c r="C26" s="28">
        <v>6.3</v>
      </c>
    </row>
    <row r="27" spans="1:3" ht="15.75" x14ac:dyDescent="0.25">
      <c r="A27" s="27"/>
      <c r="B27" s="16"/>
      <c r="C27" s="16"/>
    </row>
    <row r="28" spans="1:3" ht="15.75" x14ac:dyDescent="0.25">
      <c r="A28" s="27" t="s">
        <v>43</v>
      </c>
      <c r="B28" s="29">
        <f>SUM(B9:B26)</f>
        <v>93938.099999999991</v>
      </c>
      <c r="C28" s="28">
        <f>SUM(C9:C27)</f>
        <v>263.3</v>
      </c>
    </row>
    <row r="29" spans="1:3" ht="15.75" x14ac:dyDescent="0.25">
      <c r="A29" s="27"/>
      <c r="B29" s="30"/>
      <c r="C29" s="31"/>
    </row>
    <row r="30" spans="1:3" ht="15.75" x14ac:dyDescent="0.25">
      <c r="A30" s="27"/>
      <c r="B30" s="30"/>
      <c r="C30" s="31"/>
    </row>
    <row r="31" spans="1:3" x14ac:dyDescent="0.25">
      <c r="A31" s="5"/>
      <c r="B31" s="5"/>
      <c r="C31" s="5"/>
    </row>
    <row r="32" spans="1:3" ht="15.75" x14ac:dyDescent="0.25">
      <c r="A32" s="18" t="s">
        <v>17</v>
      </c>
      <c r="B32" s="5"/>
      <c r="C32" s="6"/>
    </row>
    <row r="33" spans="1:3" ht="15.75" x14ac:dyDescent="0.25">
      <c r="A33" s="369" t="s">
        <v>18</v>
      </c>
      <c r="B33" s="369"/>
      <c r="C33" s="20" t="s">
        <v>19</v>
      </c>
    </row>
    <row r="34" spans="1:3" x14ac:dyDescent="0.25">
      <c r="A34" s="5"/>
      <c r="B34" s="5"/>
      <c r="C34" s="5"/>
    </row>
  </sheetData>
  <mergeCells count="3">
    <mergeCell ref="A4:C4"/>
    <mergeCell ref="B7:C7"/>
    <mergeCell ref="A33:B3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10" workbookViewId="0">
      <selection activeCell="B2" sqref="B2"/>
    </sheetView>
  </sheetViews>
  <sheetFormatPr defaultRowHeight="15" x14ac:dyDescent="0.25"/>
  <cols>
    <col min="1" max="2" width="42" customWidth="1"/>
  </cols>
  <sheetData>
    <row r="1" spans="1:2" x14ac:dyDescent="0.25">
      <c r="A1" s="5"/>
      <c r="B1" s="132" t="s">
        <v>307</v>
      </c>
    </row>
    <row r="2" spans="1:2" x14ac:dyDescent="0.25">
      <c r="A2" s="5"/>
      <c r="B2" s="22"/>
    </row>
    <row r="3" spans="1:2" x14ac:dyDescent="0.25">
      <c r="A3" s="5"/>
      <c r="B3" s="5"/>
    </row>
    <row r="4" spans="1:2" ht="53.25" customHeight="1" x14ac:dyDescent="0.25">
      <c r="A4" s="374" t="s">
        <v>47</v>
      </c>
      <c r="B4" s="374"/>
    </row>
    <row r="5" spans="1:2" ht="15.75" x14ac:dyDescent="0.25">
      <c r="A5" s="23"/>
      <c r="B5" s="5"/>
    </row>
    <row r="6" spans="1:2" ht="15.75" thickBot="1" x14ac:dyDescent="0.3">
      <c r="A6" s="5"/>
      <c r="B6" s="6" t="s">
        <v>22</v>
      </c>
    </row>
    <row r="7" spans="1:2" ht="16.5" thickBot="1" x14ac:dyDescent="0.3">
      <c r="A7" s="32" t="s">
        <v>23</v>
      </c>
      <c r="B7" s="33" t="s">
        <v>45</v>
      </c>
    </row>
    <row r="8" spans="1:2" ht="15.75" x14ac:dyDescent="0.25">
      <c r="A8" s="27" t="s">
        <v>25</v>
      </c>
      <c r="B8" s="34">
        <v>1.7</v>
      </c>
    </row>
    <row r="9" spans="1:2" ht="15.75" x14ac:dyDescent="0.25">
      <c r="A9" s="27" t="s">
        <v>26</v>
      </c>
      <c r="B9" s="35">
        <v>5.3</v>
      </c>
    </row>
    <row r="10" spans="1:2" ht="15.75" x14ac:dyDescent="0.25">
      <c r="A10" s="27" t="s">
        <v>27</v>
      </c>
      <c r="B10" s="35">
        <v>3.5</v>
      </c>
    </row>
    <row r="11" spans="1:2" ht="15.75" x14ac:dyDescent="0.25">
      <c r="A11" s="27" t="s">
        <v>28</v>
      </c>
      <c r="B11" s="35">
        <v>24.1</v>
      </c>
    </row>
    <row r="12" spans="1:2" ht="15.75" x14ac:dyDescent="0.25">
      <c r="A12" s="27" t="s">
        <v>29</v>
      </c>
      <c r="B12" s="35">
        <v>5.2</v>
      </c>
    </row>
    <row r="13" spans="1:2" ht="15.75" hidden="1" x14ac:dyDescent="0.25">
      <c r="A13" s="27" t="s">
        <v>46</v>
      </c>
      <c r="B13" s="35"/>
    </row>
    <row r="14" spans="1:2" ht="15.75" x14ac:dyDescent="0.25">
      <c r="A14" s="27" t="s">
        <v>31</v>
      </c>
      <c r="B14" s="35">
        <v>8.8000000000000007</v>
      </c>
    </row>
    <row r="15" spans="1:2" ht="15.75" x14ac:dyDescent="0.25">
      <c r="A15" s="27" t="s">
        <v>32</v>
      </c>
      <c r="B15" s="35">
        <v>6.9</v>
      </c>
    </row>
    <row r="16" spans="1:2" ht="15.75" x14ac:dyDescent="0.25">
      <c r="A16" s="27" t="s">
        <v>33</v>
      </c>
      <c r="B16" s="35">
        <v>7</v>
      </c>
    </row>
    <row r="17" spans="1:2" ht="15.75" x14ac:dyDescent="0.25">
      <c r="A17" s="27" t="s">
        <v>34</v>
      </c>
      <c r="B17" s="35">
        <v>7.9</v>
      </c>
    </row>
    <row r="18" spans="1:2" ht="15.75" x14ac:dyDescent="0.25">
      <c r="A18" s="27" t="s">
        <v>35</v>
      </c>
      <c r="B18" s="35">
        <v>4.2</v>
      </c>
    </row>
    <row r="19" spans="1:2" ht="15.75" x14ac:dyDescent="0.25">
      <c r="A19" s="27" t="s">
        <v>36</v>
      </c>
      <c r="B19" s="35">
        <v>5.7</v>
      </c>
    </row>
    <row r="20" spans="1:2" ht="15.75" x14ac:dyDescent="0.25">
      <c r="A20" s="27" t="s">
        <v>37</v>
      </c>
      <c r="B20" s="35">
        <v>5.4</v>
      </c>
    </row>
    <row r="21" spans="1:2" ht="15.75" x14ac:dyDescent="0.25">
      <c r="A21" s="27" t="s">
        <v>38</v>
      </c>
      <c r="B21" s="35">
        <v>16</v>
      </c>
    </row>
    <row r="22" spans="1:2" ht="15.75" x14ac:dyDescent="0.25">
      <c r="A22" s="27" t="s">
        <v>39</v>
      </c>
      <c r="B22" s="35">
        <v>4.3</v>
      </c>
    </row>
    <row r="23" spans="1:2" ht="15.75" x14ac:dyDescent="0.25">
      <c r="A23" s="27" t="s">
        <v>40</v>
      </c>
      <c r="B23" s="35">
        <v>7.6</v>
      </c>
    </row>
    <row r="24" spans="1:2" ht="15.75" x14ac:dyDescent="0.25">
      <c r="A24" s="27" t="s">
        <v>41</v>
      </c>
      <c r="B24" s="35">
        <v>153.80000000000001</v>
      </c>
    </row>
    <row r="25" spans="1:2" ht="15.75" x14ac:dyDescent="0.25">
      <c r="A25" s="27" t="s">
        <v>42</v>
      </c>
      <c r="B25" s="35">
        <v>6.5</v>
      </c>
    </row>
    <row r="26" spans="1:2" ht="15.75" x14ac:dyDescent="0.25">
      <c r="A26" s="27"/>
      <c r="B26" s="36"/>
    </row>
    <row r="27" spans="1:2" ht="15.75" x14ac:dyDescent="0.25">
      <c r="A27" s="27" t="s">
        <v>43</v>
      </c>
      <c r="B27" s="37">
        <f>SUM(B8:B26)</f>
        <v>273.90000000000003</v>
      </c>
    </row>
    <row r="30" spans="1:2" ht="15.75" x14ac:dyDescent="0.25">
      <c r="A30" s="38" t="s">
        <v>17</v>
      </c>
    </row>
    <row r="31" spans="1:2" ht="31.5" x14ac:dyDescent="0.25">
      <c r="A31" s="39" t="s">
        <v>18</v>
      </c>
      <c r="B31" s="40" t="s">
        <v>19</v>
      </c>
    </row>
  </sheetData>
  <mergeCells count="1"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4" workbookViewId="0">
      <selection activeCell="A2" sqref="A2:B2"/>
    </sheetView>
  </sheetViews>
  <sheetFormatPr defaultRowHeight="15" x14ac:dyDescent="0.25"/>
  <cols>
    <col min="1" max="1" width="42.140625" customWidth="1"/>
    <col min="2" max="2" width="37.28515625" customWidth="1"/>
  </cols>
  <sheetData>
    <row r="1" spans="1:2" x14ac:dyDescent="0.25">
      <c r="B1" s="132" t="s">
        <v>308</v>
      </c>
    </row>
    <row r="2" spans="1:2" ht="64.5" customHeight="1" x14ac:dyDescent="0.25">
      <c r="A2" s="375" t="s">
        <v>48</v>
      </c>
      <c r="B2" s="375"/>
    </row>
    <row r="3" spans="1:2" ht="15.75" x14ac:dyDescent="0.25">
      <c r="A3" s="41"/>
    </row>
    <row r="4" spans="1:2" ht="15.75" thickBot="1" x14ac:dyDescent="0.3">
      <c r="B4" s="42" t="s">
        <v>0</v>
      </c>
    </row>
    <row r="5" spans="1:2" ht="16.5" thickBot="1" x14ac:dyDescent="0.3">
      <c r="A5" s="43" t="s">
        <v>23</v>
      </c>
      <c r="B5" s="44" t="s">
        <v>45</v>
      </c>
    </row>
    <row r="6" spans="1:2" ht="15.75" x14ac:dyDescent="0.25">
      <c r="A6" s="45"/>
      <c r="B6" s="46"/>
    </row>
    <row r="7" spans="1:2" ht="15.75" x14ac:dyDescent="0.25">
      <c r="A7" s="47" t="s">
        <v>25</v>
      </c>
      <c r="B7" s="48">
        <v>54.8</v>
      </c>
    </row>
    <row r="8" spans="1:2" ht="15.75" x14ac:dyDescent="0.25">
      <c r="A8" s="47" t="s">
        <v>26</v>
      </c>
      <c r="B8" s="48">
        <v>69.099999999999994</v>
      </c>
    </row>
    <row r="9" spans="1:2" ht="15.75" x14ac:dyDescent="0.25">
      <c r="A9" s="47" t="s">
        <v>27</v>
      </c>
      <c r="B9" s="48">
        <v>110</v>
      </c>
    </row>
    <row r="10" spans="1:2" ht="15.75" x14ac:dyDescent="0.25">
      <c r="A10" s="47" t="s">
        <v>28</v>
      </c>
      <c r="B10" s="48">
        <v>52.6</v>
      </c>
    </row>
    <row r="11" spans="1:2" ht="15.75" x14ac:dyDescent="0.25">
      <c r="A11" s="47" t="s">
        <v>29</v>
      </c>
      <c r="B11" s="48">
        <v>60.8</v>
      </c>
    </row>
    <row r="12" spans="1:2" ht="15.75" x14ac:dyDescent="0.25">
      <c r="A12" s="47" t="s">
        <v>30</v>
      </c>
      <c r="B12" s="48">
        <v>110.8</v>
      </c>
    </row>
    <row r="13" spans="1:2" ht="15.75" x14ac:dyDescent="0.25">
      <c r="A13" s="47" t="s">
        <v>31</v>
      </c>
      <c r="B13" s="48">
        <v>60.8</v>
      </c>
    </row>
    <row r="14" spans="1:2" ht="15.75" x14ac:dyDescent="0.25">
      <c r="A14" s="47" t="s">
        <v>32</v>
      </c>
      <c r="B14" s="48">
        <v>69.099999999999994</v>
      </c>
    </row>
    <row r="15" spans="1:2" ht="15.75" x14ac:dyDescent="0.25">
      <c r="A15" s="47" t="s">
        <v>33</v>
      </c>
      <c r="B15" s="48">
        <v>60.8</v>
      </c>
    </row>
    <row r="16" spans="1:2" ht="15.75" x14ac:dyDescent="0.25">
      <c r="A16" s="47" t="s">
        <v>34</v>
      </c>
      <c r="B16" s="48">
        <v>110</v>
      </c>
    </row>
    <row r="17" spans="1:2" ht="15.75" x14ac:dyDescent="0.25">
      <c r="A17" s="47" t="s">
        <v>35</v>
      </c>
      <c r="B17" s="48">
        <v>60.8</v>
      </c>
    </row>
    <row r="18" spans="1:2" ht="15.75" x14ac:dyDescent="0.25">
      <c r="A18" s="47" t="s">
        <v>36</v>
      </c>
      <c r="B18" s="48">
        <v>77.2</v>
      </c>
    </row>
    <row r="19" spans="1:2" ht="15.75" x14ac:dyDescent="0.25">
      <c r="A19" s="47" t="s">
        <v>37</v>
      </c>
      <c r="B19" s="48">
        <v>77.2</v>
      </c>
    </row>
    <row r="20" spans="1:2" ht="15.75" x14ac:dyDescent="0.25">
      <c r="A20" s="47" t="s">
        <v>38</v>
      </c>
      <c r="B20" s="48">
        <v>77.2</v>
      </c>
    </row>
    <row r="21" spans="1:2" ht="15.75" x14ac:dyDescent="0.25">
      <c r="A21" s="47" t="s">
        <v>39</v>
      </c>
      <c r="B21" s="48">
        <v>60.8</v>
      </c>
    </row>
    <row r="22" spans="1:2" ht="15.75" x14ac:dyDescent="0.25">
      <c r="A22" s="47" t="s">
        <v>40</v>
      </c>
      <c r="B22" s="48">
        <v>77.2</v>
      </c>
    </row>
    <row r="23" spans="1:2" ht="15.75" x14ac:dyDescent="0.25">
      <c r="A23" s="47" t="s">
        <v>42</v>
      </c>
      <c r="B23" s="48">
        <v>60.8</v>
      </c>
    </row>
    <row r="24" spans="1:2" ht="15.75" x14ac:dyDescent="0.25">
      <c r="A24" s="47"/>
      <c r="B24" s="49"/>
    </row>
    <row r="25" spans="1:2" ht="15.75" x14ac:dyDescent="0.25">
      <c r="A25" s="50" t="s">
        <v>43</v>
      </c>
      <c r="B25" s="48">
        <f>SUM(B7:B23)</f>
        <v>1250</v>
      </c>
    </row>
    <row r="28" spans="1:2" ht="15.75" x14ac:dyDescent="0.25">
      <c r="A28" s="38" t="s">
        <v>17</v>
      </c>
      <c r="B28" s="42"/>
    </row>
    <row r="29" spans="1:2" ht="31.5" x14ac:dyDescent="0.25">
      <c r="A29" s="51" t="s">
        <v>18</v>
      </c>
      <c r="B29" s="40" t="s">
        <v>19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7" workbookViewId="0">
      <selection activeCell="B2" sqref="B2"/>
    </sheetView>
  </sheetViews>
  <sheetFormatPr defaultRowHeight="15" x14ac:dyDescent="0.25"/>
  <cols>
    <col min="1" max="5" width="35.7109375" customWidth="1"/>
  </cols>
  <sheetData>
    <row r="1" spans="1:2" x14ac:dyDescent="0.25">
      <c r="A1" s="5"/>
      <c r="B1" s="132" t="s">
        <v>21</v>
      </c>
    </row>
    <row r="2" spans="1:2" x14ac:dyDescent="0.25">
      <c r="A2" s="5"/>
      <c r="B2" s="5"/>
    </row>
    <row r="3" spans="1:2" ht="66.75" customHeight="1" x14ac:dyDescent="0.25">
      <c r="A3" s="374" t="s">
        <v>50</v>
      </c>
      <c r="B3" s="374"/>
    </row>
    <row r="4" spans="1:2" ht="15.75" x14ac:dyDescent="0.25">
      <c r="A4" s="23"/>
      <c r="B4" s="5"/>
    </row>
    <row r="5" spans="1:2" ht="15.75" thickBot="1" x14ac:dyDescent="0.3">
      <c r="A5" s="5"/>
      <c r="B5" s="6" t="s">
        <v>22</v>
      </c>
    </row>
    <row r="6" spans="1:2" ht="16.5" thickBot="1" x14ac:dyDescent="0.3">
      <c r="A6" s="32" t="s">
        <v>23</v>
      </c>
      <c r="B6" s="52" t="s">
        <v>45</v>
      </c>
    </row>
    <row r="7" spans="1:2" ht="15.75" x14ac:dyDescent="0.25">
      <c r="A7" s="27" t="s">
        <v>25</v>
      </c>
      <c r="B7" s="53">
        <v>2.5</v>
      </c>
    </row>
    <row r="8" spans="1:2" ht="15.75" x14ac:dyDescent="0.25">
      <c r="A8" s="27" t="s">
        <v>26</v>
      </c>
      <c r="B8" s="53">
        <v>1.9</v>
      </c>
    </row>
    <row r="9" spans="1:2" ht="15.75" x14ac:dyDescent="0.25">
      <c r="A9" s="27" t="s">
        <v>27</v>
      </c>
      <c r="B9" s="53">
        <v>3.9</v>
      </c>
    </row>
    <row r="10" spans="1:2" ht="15.75" x14ac:dyDescent="0.25">
      <c r="A10" s="27" t="s">
        <v>28</v>
      </c>
      <c r="B10" s="53">
        <v>1.8</v>
      </c>
    </row>
    <row r="11" spans="1:2" ht="15.75" x14ac:dyDescent="0.25">
      <c r="A11" s="27" t="s">
        <v>29</v>
      </c>
      <c r="B11" s="53">
        <v>2</v>
      </c>
    </row>
    <row r="12" spans="1:2" ht="15.75" x14ac:dyDescent="0.25">
      <c r="A12" s="27" t="s">
        <v>30</v>
      </c>
      <c r="B12" s="53">
        <v>3.4</v>
      </c>
    </row>
    <row r="13" spans="1:2" ht="15.75" x14ac:dyDescent="0.25">
      <c r="A13" s="27" t="s">
        <v>31</v>
      </c>
      <c r="B13" s="53">
        <v>2.4</v>
      </c>
    </row>
    <row r="14" spans="1:2" ht="15.75" x14ac:dyDescent="0.25">
      <c r="A14" s="27" t="s">
        <v>32</v>
      </c>
      <c r="B14" s="53">
        <v>2.7</v>
      </c>
    </row>
    <row r="15" spans="1:2" ht="15.75" x14ac:dyDescent="0.25">
      <c r="A15" s="27" t="s">
        <v>33</v>
      </c>
      <c r="B15" s="53">
        <v>2.2999999999999998</v>
      </c>
    </row>
    <row r="16" spans="1:2" ht="15.75" x14ac:dyDescent="0.25">
      <c r="A16" s="27" t="s">
        <v>34</v>
      </c>
      <c r="B16" s="53">
        <v>3.8</v>
      </c>
    </row>
    <row r="17" spans="1:2" ht="15.75" x14ac:dyDescent="0.25">
      <c r="A17" s="27" t="s">
        <v>35</v>
      </c>
      <c r="B17" s="53">
        <v>2.8</v>
      </c>
    </row>
    <row r="18" spans="1:2" ht="15.75" x14ac:dyDescent="0.25">
      <c r="A18" s="27" t="s">
        <v>36</v>
      </c>
      <c r="B18" s="53">
        <v>3.3</v>
      </c>
    </row>
    <row r="19" spans="1:2" ht="15.75" x14ac:dyDescent="0.25">
      <c r="A19" s="27" t="s">
        <v>37</v>
      </c>
      <c r="B19" s="53">
        <v>2.1</v>
      </c>
    </row>
    <row r="20" spans="1:2" ht="15.75" x14ac:dyDescent="0.25">
      <c r="A20" s="27" t="s">
        <v>38</v>
      </c>
      <c r="B20" s="53">
        <v>4.0999999999999996</v>
      </c>
    </row>
    <row r="21" spans="1:2" ht="15.75" x14ac:dyDescent="0.25">
      <c r="A21" s="27" t="s">
        <v>39</v>
      </c>
      <c r="B21" s="53">
        <v>1.9</v>
      </c>
    </row>
    <row r="22" spans="1:2" ht="15.75" x14ac:dyDescent="0.25">
      <c r="A22" s="27" t="s">
        <v>40</v>
      </c>
      <c r="B22" s="53">
        <v>2.5</v>
      </c>
    </row>
    <row r="23" spans="1:2" ht="15.75" x14ac:dyDescent="0.25">
      <c r="A23" s="27" t="s">
        <v>42</v>
      </c>
      <c r="B23" s="53">
        <v>1.9</v>
      </c>
    </row>
    <row r="24" spans="1:2" ht="15.75" x14ac:dyDescent="0.25">
      <c r="A24" s="27"/>
      <c r="B24" s="53"/>
    </row>
    <row r="25" spans="1:2" ht="15.75" x14ac:dyDescent="0.25">
      <c r="A25" s="27" t="s">
        <v>49</v>
      </c>
      <c r="B25" s="53">
        <f>SUM(B7:B24)</f>
        <v>45.300000000000004</v>
      </c>
    </row>
    <row r="26" spans="1:2" x14ac:dyDescent="0.25">
      <c r="A26" s="5"/>
      <c r="B26" s="5"/>
    </row>
    <row r="27" spans="1:2" ht="15.75" x14ac:dyDescent="0.25">
      <c r="A27" s="18" t="s">
        <v>17</v>
      </c>
      <c r="B27" s="6"/>
    </row>
    <row r="28" spans="1:2" ht="31.5" x14ac:dyDescent="0.25">
      <c r="A28" s="19" t="s">
        <v>18</v>
      </c>
      <c r="B28" s="20" t="s">
        <v>19</v>
      </c>
    </row>
  </sheetData>
  <mergeCells count="1"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Лист6 (2)</vt:lpstr>
      <vt:lpstr>Лист1</vt:lpstr>
      <vt:lpstr>Лист6</vt:lpstr>
      <vt:lpstr>Лист7</vt:lpstr>
      <vt:lpstr>Лист9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cher-rfo1</dc:creator>
  <cp:lastModifiedBy>КонсПлюс</cp:lastModifiedBy>
  <cp:lastPrinted>2015-11-12T11:30:14Z</cp:lastPrinted>
  <dcterms:created xsi:type="dcterms:W3CDTF">2015-10-20T05:33:33Z</dcterms:created>
  <dcterms:modified xsi:type="dcterms:W3CDTF">2015-11-18T11:36:07Z</dcterms:modified>
</cp:coreProperties>
</file>